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IA\BUDGET\08 - Budget models\Salary and Benefits Model\"/>
    </mc:Choice>
  </mc:AlternateContent>
  <xr:revisionPtr revIDLastSave="0" documentId="13_ncr:1_{ED8CDCD5-0F92-4F46-A53F-5ECA743A2150}" xr6:coauthVersionLast="47" xr6:coauthVersionMax="47" xr10:uidLastSave="{00000000-0000-0000-0000-000000000000}"/>
  <bookViews>
    <workbookView xWindow="-120" yWindow="-120" windowWidth="29040" windowHeight="15840" activeTab="3" xr2:uid="{386FB82B-438D-4DE6-8648-426F6BD8E090}"/>
  </bookViews>
  <sheets>
    <sheet name="GSR" sheetId="2" r:id="rId1"/>
    <sheet name="Postdoc" sheetId="1" r:id="rId2"/>
    <sheet name="Acad Researchers" sheetId="3" r:id="rId3"/>
    <sheet name="Instructions" sheetId="4" r:id="rId4"/>
    <sheet name="GSR Salary Scales" sheetId="5" r:id="rId5"/>
    <sheet name="Postdoc Salary Scales" sheetId="6" r:id="rId6"/>
    <sheet name="Acad Res Salary Scales" sheetId="7" r:id="rId7"/>
  </sheets>
  <definedNames>
    <definedName name="EligibleQuarters" localSheetId="2">'Acad Researchers'!$S$11:$S$14</definedName>
    <definedName name="EligibleQuarters" localSheetId="0">GSR!$T$12:$T$15</definedName>
    <definedName name="EligibleQuarters">Postdoc!#REF!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6" i="7" l="1"/>
  <c r="V86" i="7"/>
  <c r="T86" i="7"/>
  <c r="S86" i="7"/>
  <c r="T85" i="7"/>
  <c r="T84" i="7"/>
  <c r="T83" i="7"/>
  <c r="T82" i="7"/>
  <c r="T81" i="7"/>
  <c r="T80" i="7"/>
  <c r="T79" i="7"/>
  <c r="T78" i="7"/>
  <c r="T77" i="7"/>
  <c r="T76" i="7"/>
  <c r="T75" i="7"/>
  <c r="T74" i="7"/>
  <c r="T73" i="7"/>
  <c r="T72" i="7"/>
  <c r="T71" i="7"/>
  <c r="T70" i="7"/>
  <c r="T69" i="7"/>
  <c r="T68" i="7"/>
  <c r="T67" i="7"/>
  <c r="T66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49" i="7"/>
  <c r="T48" i="7"/>
  <c r="V68" i="7"/>
  <c r="W68" i="7" s="1"/>
  <c r="S68" i="7"/>
  <c r="V58" i="7"/>
  <c r="W58" i="7" s="1"/>
  <c r="S58" i="7"/>
  <c r="V84" i="7"/>
  <c r="W84" i="7" s="1"/>
  <c r="S84" i="7"/>
  <c r="V82" i="7"/>
  <c r="W82" i="7" s="1"/>
  <c r="S82" i="7"/>
  <c r="V80" i="7"/>
  <c r="W80" i="7" s="1"/>
  <c r="S80" i="7"/>
  <c r="V78" i="7"/>
  <c r="W78" i="7" s="1"/>
  <c r="S78" i="7"/>
  <c r="V76" i="7"/>
  <c r="W76" i="7" s="1"/>
  <c r="S76" i="7"/>
  <c r="W74" i="7"/>
  <c r="V74" i="7"/>
  <c r="S74" i="7"/>
  <c r="W72" i="7"/>
  <c r="V72" i="7"/>
  <c r="S72" i="7"/>
  <c r="W70" i="7"/>
  <c r="V70" i="7"/>
  <c r="S70" i="7"/>
  <c r="V66" i="7"/>
  <c r="W66" i="7" s="1"/>
  <c r="S66" i="7"/>
  <c r="V64" i="7"/>
  <c r="W64" i="7" s="1"/>
  <c r="S64" i="7"/>
  <c r="V62" i="7"/>
  <c r="W62" i="7" s="1"/>
  <c r="S62" i="7"/>
  <c r="V60" i="7"/>
  <c r="W60" i="7" s="1"/>
  <c r="S60" i="7"/>
  <c r="V56" i="7"/>
  <c r="W56" i="7" s="1"/>
  <c r="S56" i="7"/>
  <c r="W54" i="7"/>
  <c r="V54" i="7"/>
  <c r="S54" i="7"/>
  <c r="V52" i="7"/>
  <c r="W52" i="7" s="1"/>
  <c r="S52" i="7"/>
  <c r="W50" i="7"/>
  <c r="V50" i="7"/>
  <c r="S50" i="7"/>
  <c r="T50" i="7" s="1"/>
  <c r="T26" i="7"/>
  <c r="S16" i="7"/>
  <c r="T16" i="7" s="1"/>
  <c r="W44" i="7"/>
  <c r="T44" i="7"/>
  <c r="T42" i="7"/>
  <c r="T40" i="7"/>
  <c r="S38" i="7"/>
  <c r="T38" i="7" s="1"/>
  <c r="S36" i="7"/>
  <c r="T36" i="7" s="1"/>
  <c r="T34" i="7"/>
  <c r="T32" i="7"/>
  <c r="S30" i="7"/>
  <c r="T30" i="7" s="1"/>
  <c r="S28" i="7"/>
  <c r="T28" i="7" s="1"/>
  <c r="S24" i="7"/>
  <c r="T24" i="7" s="1"/>
  <c r="T22" i="7"/>
  <c r="T20" i="7"/>
  <c r="T18" i="7"/>
  <c r="T43" i="7"/>
  <c r="T41" i="7"/>
  <c r="T39" i="7"/>
  <c r="T37" i="7"/>
  <c r="T35" i="7"/>
  <c r="T33" i="7"/>
  <c r="T31" i="7"/>
  <c r="T29" i="7"/>
  <c r="T27" i="7"/>
  <c r="T25" i="7"/>
  <c r="T23" i="7"/>
  <c r="T21" i="7"/>
  <c r="T19" i="7"/>
  <c r="T17" i="7"/>
  <c r="T15" i="7"/>
  <c r="T13" i="7"/>
  <c r="T11" i="7"/>
  <c r="T9" i="7"/>
  <c r="T7" i="7"/>
  <c r="T6" i="7"/>
  <c r="T14" i="7"/>
  <c r="S12" i="7"/>
  <c r="T12" i="7" s="1"/>
  <c r="T10" i="7"/>
  <c r="T8" i="7"/>
  <c r="S8" i="7"/>
  <c r="V85" i="7"/>
  <c r="W85" i="7" s="1"/>
  <c r="V83" i="7"/>
  <c r="W83" i="7" s="1"/>
  <c r="V81" i="7"/>
  <c r="W81" i="7" s="1"/>
  <c r="V79" i="7"/>
  <c r="W79" i="7" s="1"/>
  <c r="V77" i="7"/>
  <c r="W77" i="7" s="1"/>
  <c r="V75" i="7"/>
  <c r="W75" i="7" s="1"/>
  <c r="V73" i="7"/>
  <c r="W73" i="7" s="1"/>
  <c r="V71" i="7"/>
  <c r="W71" i="7" s="1"/>
  <c r="V69" i="7"/>
  <c r="W69" i="7" s="1"/>
  <c r="V63" i="7"/>
  <c r="W63" i="7" s="1"/>
  <c r="V61" i="7"/>
  <c r="W61" i="7" s="1"/>
  <c r="V59" i="7"/>
  <c r="W59" i="7" s="1"/>
  <c r="V53" i="7"/>
  <c r="W53" i="7" s="1"/>
  <c r="V51" i="7"/>
  <c r="W51" i="7" s="1"/>
  <c r="V49" i="7"/>
  <c r="W49" i="7" s="1"/>
  <c r="V48" i="7"/>
  <c r="W48" i="7" s="1"/>
  <c r="V43" i="7"/>
  <c r="W43" i="7" s="1"/>
  <c r="V41" i="7"/>
  <c r="W41" i="7" s="1"/>
  <c r="V39" i="7"/>
  <c r="W39" i="7" s="1"/>
  <c r="V37" i="7"/>
  <c r="W37" i="7" s="1"/>
  <c r="V35" i="7"/>
  <c r="W35" i="7" s="1"/>
  <c r="V33" i="7"/>
  <c r="W33" i="7" s="1"/>
  <c r="V31" i="7"/>
  <c r="W31" i="7" s="1"/>
  <c r="V29" i="7"/>
  <c r="W29" i="7" s="1"/>
  <c r="V27" i="7"/>
  <c r="W27" i="7" s="1"/>
  <c r="V21" i="7"/>
  <c r="W21" i="7" s="1"/>
  <c r="V19" i="7"/>
  <c r="W19" i="7" s="1"/>
  <c r="V17" i="7"/>
  <c r="W17" i="7" s="1"/>
  <c r="V11" i="7"/>
  <c r="W11" i="7" s="1"/>
  <c r="V9" i="7"/>
  <c r="W9" i="7" s="1"/>
  <c r="V7" i="7"/>
  <c r="W7" i="7" s="1"/>
  <c r="V6" i="7"/>
  <c r="W6" i="7" s="1"/>
  <c r="N38" i="7"/>
  <c r="O38" i="7" s="1"/>
  <c r="O36" i="7"/>
  <c r="O34" i="7"/>
  <c r="O30" i="7"/>
  <c r="O28" i="7"/>
  <c r="O26" i="7"/>
  <c r="K20" i="7"/>
  <c r="L20" i="7" s="1"/>
  <c r="K12" i="7"/>
  <c r="L12" i="7" s="1"/>
  <c r="K36" i="7"/>
  <c r="L36" i="7" s="1"/>
  <c r="K34" i="7"/>
  <c r="L34" i="7" s="1"/>
  <c r="L32" i="7"/>
  <c r="L28" i="7"/>
  <c r="L26" i="7"/>
  <c r="K24" i="7"/>
  <c r="L24" i="7" s="1"/>
  <c r="K22" i="7"/>
  <c r="L22" i="7" s="1"/>
  <c r="K18" i="7"/>
  <c r="L18" i="7" s="1"/>
  <c r="K16" i="7"/>
  <c r="L16" i="7" s="1"/>
  <c r="L14" i="7"/>
  <c r="K10" i="7"/>
  <c r="L10" i="7" s="1"/>
  <c r="L38" i="7"/>
  <c r="L37" i="7"/>
  <c r="L35" i="7"/>
  <c r="L33" i="7"/>
  <c r="L31" i="7"/>
  <c r="L30" i="7"/>
  <c r="L29" i="7"/>
  <c r="L27" i="7"/>
  <c r="L25" i="7"/>
  <c r="L23" i="7"/>
  <c r="L21" i="7"/>
  <c r="L19" i="7"/>
  <c r="L17" i="7"/>
  <c r="L15" i="7"/>
  <c r="L13" i="7"/>
  <c r="L11" i="7"/>
  <c r="L9" i="7"/>
  <c r="L8" i="7"/>
  <c r="L7" i="7"/>
  <c r="L6" i="7"/>
  <c r="N37" i="7"/>
  <c r="O37" i="7" s="1"/>
  <c r="N35" i="7"/>
  <c r="O35" i="7" s="1"/>
  <c r="N33" i="7"/>
  <c r="O33" i="7" s="1"/>
  <c r="N31" i="7"/>
  <c r="O31" i="7" s="1"/>
  <c r="N29" i="7"/>
  <c r="O29" i="7" s="1"/>
  <c r="N27" i="7"/>
  <c r="O27" i="7" s="1"/>
  <c r="N25" i="7"/>
  <c r="O25" i="7" s="1"/>
  <c r="N23" i="7"/>
  <c r="O23" i="7" s="1"/>
  <c r="N21" i="7"/>
  <c r="O21" i="7" s="1"/>
  <c r="N19" i="7"/>
  <c r="O19" i="7" s="1"/>
  <c r="N17" i="7"/>
  <c r="O17" i="7" s="1"/>
  <c r="N15" i="7"/>
  <c r="O15" i="7" s="1"/>
  <c r="N13" i="7"/>
  <c r="O13" i="7" s="1"/>
  <c r="N11" i="7"/>
  <c r="O11" i="7" s="1"/>
  <c r="N9" i="7"/>
  <c r="O9" i="7" s="1"/>
  <c r="N8" i="7"/>
  <c r="O8" i="7" s="1"/>
  <c r="N7" i="7"/>
  <c r="O7" i="7" s="1"/>
  <c r="N6" i="7"/>
  <c r="O6" i="7" s="1"/>
  <c r="G68" i="7"/>
  <c r="D68" i="7"/>
  <c r="G58" i="7"/>
  <c r="C58" i="7"/>
  <c r="D58" i="7" s="1"/>
  <c r="G16" i="7"/>
  <c r="C16" i="7"/>
  <c r="D16" i="7" s="1"/>
  <c r="D52" i="7"/>
  <c r="F86" i="7"/>
  <c r="G86" i="7" s="1"/>
  <c r="C86" i="7"/>
  <c r="D86" i="7" s="1"/>
  <c r="D85" i="7"/>
  <c r="D83" i="7"/>
  <c r="D81" i="7"/>
  <c r="D79" i="7"/>
  <c r="D77" i="7"/>
  <c r="D75" i="7"/>
  <c r="D73" i="7"/>
  <c r="D71" i="7"/>
  <c r="D69" i="7"/>
  <c r="D67" i="7"/>
  <c r="D65" i="7"/>
  <c r="D63" i="7"/>
  <c r="D61" i="7"/>
  <c r="D59" i="7"/>
  <c r="D57" i="7"/>
  <c r="D55" i="7"/>
  <c r="D53" i="7"/>
  <c r="D51" i="7"/>
  <c r="D49" i="7"/>
  <c r="D48" i="7"/>
  <c r="G84" i="7"/>
  <c r="D84" i="7"/>
  <c r="G82" i="7"/>
  <c r="D82" i="7"/>
  <c r="G80" i="7"/>
  <c r="D80" i="7"/>
  <c r="G78" i="7"/>
  <c r="D78" i="7"/>
  <c r="G76" i="7"/>
  <c r="C76" i="7"/>
  <c r="D76" i="7" s="1"/>
  <c r="G74" i="7"/>
  <c r="D74" i="7"/>
  <c r="G72" i="7"/>
  <c r="C72" i="7"/>
  <c r="D72" i="7" s="1"/>
  <c r="G70" i="7"/>
  <c r="C70" i="7"/>
  <c r="D70" i="7" s="1"/>
  <c r="G66" i="7"/>
  <c r="C66" i="7"/>
  <c r="D66" i="7" s="1"/>
  <c r="G64" i="7"/>
  <c r="C64" i="7"/>
  <c r="D64" i="7" s="1"/>
  <c r="G62" i="7"/>
  <c r="D62" i="7"/>
  <c r="G60" i="7"/>
  <c r="C60" i="7"/>
  <c r="D60" i="7" s="1"/>
  <c r="G56" i="7"/>
  <c r="C56" i="7"/>
  <c r="D56" i="7" s="1"/>
  <c r="G54" i="7"/>
  <c r="D54" i="7"/>
  <c r="G52" i="7"/>
  <c r="G50" i="7"/>
  <c r="D50" i="7"/>
  <c r="F85" i="7"/>
  <c r="G85" i="7" s="1"/>
  <c r="F83" i="7"/>
  <c r="G83" i="7" s="1"/>
  <c r="F81" i="7"/>
  <c r="G81" i="7" s="1"/>
  <c r="F79" i="7"/>
  <c r="G79" i="7" s="1"/>
  <c r="F77" i="7"/>
  <c r="G77" i="7" s="1"/>
  <c r="F75" i="7"/>
  <c r="G75" i="7" s="1"/>
  <c r="F73" i="7"/>
  <c r="G73" i="7" s="1"/>
  <c r="F71" i="7"/>
  <c r="F67" i="7" s="1"/>
  <c r="G67" i="7" s="1"/>
  <c r="F69" i="7"/>
  <c r="G69" i="7" s="1"/>
  <c r="F63" i="7"/>
  <c r="G63" i="7" s="1"/>
  <c r="F61" i="7"/>
  <c r="G61" i="7" s="1"/>
  <c r="F59" i="7"/>
  <c r="G59" i="7" s="1"/>
  <c r="F53" i="7"/>
  <c r="G53" i="7" s="1"/>
  <c r="F51" i="7"/>
  <c r="G51" i="7" s="1"/>
  <c r="F49" i="7"/>
  <c r="G49" i="7" s="1"/>
  <c r="F48" i="7"/>
  <c r="G48" i="7" s="1"/>
  <c r="G44" i="7"/>
  <c r="D44" i="7"/>
  <c r="G42" i="7"/>
  <c r="C42" i="7"/>
  <c r="D42" i="7" s="1"/>
  <c r="G40" i="7"/>
  <c r="C40" i="7"/>
  <c r="D40" i="7" s="1"/>
  <c r="G38" i="7"/>
  <c r="C38" i="7"/>
  <c r="D38" i="7" s="1"/>
  <c r="G36" i="7"/>
  <c r="C36" i="7"/>
  <c r="D36" i="7" s="1"/>
  <c r="G34" i="7"/>
  <c r="C34" i="7"/>
  <c r="D34" i="7" s="1"/>
  <c r="G32" i="7"/>
  <c r="C32" i="7"/>
  <c r="D32" i="7" s="1"/>
  <c r="G30" i="7"/>
  <c r="C30" i="7"/>
  <c r="D30" i="7" s="1"/>
  <c r="G28" i="7"/>
  <c r="C28" i="7"/>
  <c r="D28" i="7" s="1"/>
  <c r="F6" i="7"/>
  <c r="G6" i="7" s="1"/>
  <c r="F7" i="7"/>
  <c r="G7" i="7" s="1"/>
  <c r="F9" i="7"/>
  <c r="F11" i="7"/>
  <c r="G11" i="7" s="1"/>
  <c r="F17" i="7"/>
  <c r="F13" i="7" s="1"/>
  <c r="F19" i="7"/>
  <c r="F15" i="7" s="1"/>
  <c r="F21" i="7"/>
  <c r="G21" i="7" s="1"/>
  <c r="F27" i="7"/>
  <c r="F23" i="7" s="1"/>
  <c r="G23" i="7" s="1"/>
  <c r="F29" i="7"/>
  <c r="F25" i="7" s="1"/>
  <c r="F31" i="7"/>
  <c r="G26" i="7" s="1"/>
  <c r="F33" i="7"/>
  <c r="G33" i="7" s="1"/>
  <c r="F35" i="7"/>
  <c r="G35" i="7" s="1"/>
  <c r="F37" i="7"/>
  <c r="G37" i="7" s="1"/>
  <c r="F39" i="7"/>
  <c r="G39" i="7" s="1"/>
  <c r="F41" i="7"/>
  <c r="G41" i="7" s="1"/>
  <c r="F43" i="7"/>
  <c r="G43" i="7" s="1"/>
  <c r="G10" i="7"/>
  <c r="D43" i="7"/>
  <c r="D41" i="7"/>
  <c r="D39" i="7"/>
  <c r="D37" i="7"/>
  <c r="D35" i="7"/>
  <c r="D33" i="7"/>
  <c r="D31" i="7"/>
  <c r="D29" i="7"/>
  <c r="D27" i="7"/>
  <c r="D25" i="7"/>
  <c r="D23" i="7"/>
  <c r="D21" i="7"/>
  <c r="D19" i="7"/>
  <c r="D17" i="7"/>
  <c r="D15" i="7"/>
  <c r="D14" i="7"/>
  <c r="D13" i="7"/>
  <c r="D11" i="7"/>
  <c r="D9" i="7"/>
  <c r="D7" i="7"/>
  <c r="D6" i="7"/>
  <c r="C26" i="7"/>
  <c r="D26" i="7" s="1"/>
  <c r="C24" i="7"/>
  <c r="D24" i="7" s="1"/>
  <c r="C22" i="7"/>
  <c r="D22" i="7" s="1"/>
  <c r="C20" i="7"/>
  <c r="D20" i="7" s="1"/>
  <c r="C18" i="7"/>
  <c r="D18" i="7" s="1"/>
  <c r="C12" i="7"/>
  <c r="D12" i="7" s="1"/>
  <c r="C10" i="7"/>
  <c r="D10" i="7" s="1"/>
  <c r="C8" i="7"/>
  <c r="D8" i="7" s="1"/>
  <c r="W20" i="7" l="1"/>
  <c r="V42" i="7"/>
  <c r="W42" i="7" s="1"/>
  <c r="V30" i="7"/>
  <c r="W30" i="7" s="1"/>
  <c r="W36" i="7"/>
  <c r="V38" i="7"/>
  <c r="W38" i="7" s="1"/>
  <c r="W32" i="7"/>
  <c r="W18" i="7"/>
  <c r="W28" i="7"/>
  <c r="V40" i="7"/>
  <c r="W40" i="7" s="1"/>
  <c r="W34" i="7"/>
  <c r="V8" i="7"/>
  <c r="W8" i="7" s="1"/>
  <c r="V10" i="7"/>
  <c r="W10" i="7" s="1"/>
  <c r="V15" i="7"/>
  <c r="V16" i="7" s="1"/>
  <c r="W16" i="7" s="1"/>
  <c r="N10" i="7"/>
  <c r="O10" i="7" s="1"/>
  <c r="V23" i="7"/>
  <c r="V25" i="7"/>
  <c r="W26" i="7" s="1"/>
  <c r="V65" i="7"/>
  <c r="W65" i="7" s="1"/>
  <c r="N14" i="7"/>
  <c r="O14" i="7" s="1"/>
  <c r="V57" i="7"/>
  <c r="W57" i="7" s="1"/>
  <c r="N18" i="7"/>
  <c r="O18" i="7" s="1"/>
  <c r="N16" i="7"/>
  <c r="O16" i="7" s="1"/>
  <c r="N20" i="7"/>
  <c r="O20" i="7" s="1"/>
  <c r="N32" i="7"/>
  <c r="O32" i="7" s="1"/>
  <c r="N22" i="7"/>
  <c r="O22" i="7" s="1"/>
  <c r="V67" i="7"/>
  <c r="W67" i="7" s="1"/>
  <c r="N12" i="7"/>
  <c r="O12" i="7" s="1"/>
  <c r="N24" i="7"/>
  <c r="O24" i="7" s="1"/>
  <c r="V13" i="7"/>
  <c r="V55" i="7"/>
  <c r="W55" i="7" s="1"/>
  <c r="F8" i="7"/>
  <c r="G8" i="7" s="1"/>
  <c r="F55" i="7"/>
  <c r="G55" i="7" s="1"/>
  <c r="G29" i="7"/>
  <c r="G71" i="7"/>
  <c r="F57" i="7"/>
  <c r="G57" i="7" s="1"/>
  <c r="F65" i="7"/>
  <c r="G65" i="7" s="1"/>
  <c r="G17" i="7"/>
  <c r="G27" i="7"/>
  <c r="F20" i="7"/>
  <c r="G20" i="7" s="1"/>
  <c r="G9" i="7"/>
  <c r="G19" i="7"/>
  <c r="G31" i="7"/>
  <c r="G15" i="7"/>
  <c r="F14" i="7"/>
  <c r="G14" i="7" s="1"/>
  <c r="G13" i="7"/>
  <c r="F12" i="7"/>
  <c r="G12" i="7" s="1"/>
  <c r="F24" i="7"/>
  <c r="G24" i="7" s="1"/>
  <c r="G25" i="7"/>
  <c r="G22" i="7"/>
  <c r="F18" i="7"/>
  <c r="G18" i="7" s="1"/>
  <c r="W25" i="7" l="1"/>
  <c r="W24" i="7"/>
  <c r="W23" i="7"/>
  <c r="W22" i="7"/>
  <c r="W15" i="7"/>
  <c r="W14" i="7"/>
  <c r="W13" i="7"/>
  <c r="V12" i="7"/>
  <c r="W12" i="7" s="1"/>
  <c r="O18" i="3" l="1"/>
  <c r="O17" i="3"/>
  <c r="O16" i="3"/>
  <c r="O15" i="3"/>
  <c r="O14" i="3"/>
  <c r="O13" i="3"/>
  <c r="O12" i="3"/>
  <c r="N80" i="2"/>
  <c r="N79" i="2"/>
  <c r="N78" i="2"/>
  <c r="N77" i="2"/>
  <c r="N76" i="2"/>
  <c r="N75" i="2"/>
  <c r="N74" i="2"/>
  <c r="N55" i="2"/>
  <c r="N54" i="2"/>
  <c r="N53" i="2"/>
  <c r="N52" i="2"/>
  <c r="N51" i="2"/>
  <c r="N50" i="2"/>
  <c r="N49" i="2"/>
  <c r="P30" i="1"/>
  <c r="P29" i="1"/>
  <c r="P28" i="1"/>
  <c r="P27" i="1"/>
  <c r="P26" i="1"/>
  <c r="P25" i="1"/>
  <c r="P24" i="1"/>
  <c r="P19" i="1"/>
  <c r="P18" i="1"/>
  <c r="P17" i="1"/>
  <c r="P16" i="1"/>
  <c r="P15" i="1"/>
  <c r="P14" i="1"/>
  <c r="P13" i="1"/>
  <c r="P25" i="2"/>
  <c r="P26" i="2"/>
  <c r="P27" i="2"/>
  <c r="P28" i="2"/>
  <c r="P29" i="2"/>
  <c r="P30" i="2"/>
  <c r="P24" i="2"/>
  <c r="P19" i="2"/>
  <c r="P18" i="2"/>
  <c r="P17" i="2"/>
  <c r="P16" i="2"/>
  <c r="P15" i="2"/>
  <c r="P14" i="2"/>
  <c r="P13" i="2"/>
  <c r="N81" i="1"/>
  <c r="N80" i="1"/>
  <c r="N79" i="1"/>
  <c r="N78" i="1"/>
  <c r="N77" i="1"/>
  <c r="N76" i="1"/>
  <c r="N75" i="1"/>
  <c r="N74" i="1"/>
  <c r="N55" i="1"/>
  <c r="N54" i="1"/>
  <c r="N53" i="1"/>
  <c r="N52" i="1"/>
  <c r="N51" i="1"/>
  <c r="N50" i="1"/>
  <c r="N49" i="1"/>
  <c r="N56" i="1" s="1"/>
  <c r="I26" i="5"/>
  <c r="I25" i="5"/>
  <c r="I24" i="5"/>
  <c r="I23" i="5"/>
  <c r="I22" i="5"/>
  <c r="I21" i="5"/>
  <c r="N81" i="2" l="1"/>
  <c r="N56" i="2"/>
  <c r="N69" i="1"/>
  <c r="N68" i="1"/>
  <c r="N67" i="1"/>
  <c r="N66" i="1"/>
  <c r="N65" i="1"/>
  <c r="N64" i="1"/>
  <c r="N63" i="1"/>
  <c r="N44" i="1"/>
  <c r="N43" i="1"/>
  <c r="N42" i="1"/>
  <c r="N41" i="1"/>
  <c r="N40" i="1"/>
  <c r="N39" i="1"/>
  <c r="N38" i="1"/>
  <c r="P31" i="1"/>
  <c r="N31" i="1"/>
  <c r="M31" i="1"/>
  <c r="L31" i="1"/>
  <c r="J31" i="1"/>
  <c r="Q30" i="1"/>
  <c r="Q29" i="1"/>
  <c r="Q28" i="1"/>
  <c r="Q27" i="1"/>
  <c r="Q26" i="1"/>
  <c r="Q25" i="1"/>
  <c r="Q24" i="1"/>
  <c r="P20" i="1"/>
  <c r="N20" i="1"/>
  <c r="M20" i="1"/>
  <c r="L20" i="1"/>
  <c r="J20" i="1"/>
  <c r="Q19" i="1"/>
  <c r="Q18" i="1"/>
  <c r="Q17" i="1"/>
  <c r="Q16" i="1"/>
  <c r="Q15" i="1"/>
  <c r="Q14" i="1"/>
  <c r="Q13" i="1"/>
  <c r="P31" i="2"/>
  <c r="N31" i="2"/>
  <c r="M31" i="2"/>
  <c r="L31" i="2"/>
  <c r="J31" i="2"/>
  <c r="Q30" i="2"/>
  <c r="Q29" i="2"/>
  <c r="Q28" i="2"/>
  <c r="Q27" i="2"/>
  <c r="Q26" i="2"/>
  <c r="Q25" i="2"/>
  <c r="Q24" i="2"/>
  <c r="N44" i="3"/>
  <c r="N43" i="3"/>
  <c r="N42" i="3"/>
  <c r="N41" i="3"/>
  <c r="N40" i="3"/>
  <c r="N39" i="3"/>
  <c r="N38" i="3"/>
  <c r="N31" i="3"/>
  <c r="N30" i="3"/>
  <c r="N29" i="3"/>
  <c r="N28" i="3"/>
  <c r="N27" i="3"/>
  <c r="N26" i="3"/>
  <c r="N25" i="3"/>
  <c r="O19" i="3"/>
  <c r="M19" i="3"/>
  <c r="L19" i="3"/>
  <c r="K19" i="3"/>
  <c r="I19" i="3"/>
  <c r="P18" i="3"/>
  <c r="P17" i="3"/>
  <c r="P16" i="3"/>
  <c r="P15" i="3"/>
  <c r="P14" i="3"/>
  <c r="P13" i="3"/>
  <c r="P12" i="3"/>
  <c r="N69" i="2"/>
  <c r="N68" i="2"/>
  <c r="N67" i="2"/>
  <c r="N66" i="2"/>
  <c r="N65" i="2"/>
  <c r="N64" i="2"/>
  <c r="N63" i="2"/>
  <c r="N44" i="2"/>
  <c r="N43" i="2"/>
  <c r="N42" i="2"/>
  <c r="N41" i="2"/>
  <c r="N40" i="2"/>
  <c r="N39" i="2"/>
  <c r="N38" i="2"/>
  <c r="P20" i="2"/>
  <c r="N20" i="2"/>
  <c r="M20" i="2"/>
  <c r="L20" i="2"/>
  <c r="J20" i="2"/>
  <c r="Q19" i="2"/>
  <c r="Q18" i="2"/>
  <c r="Q17" i="2"/>
  <c r="Q16" i="2"/>
  <c r="Q15" i="2"/>
  <c r="Q14" i="2"/>
  <c r="Q13" i="2"/>
  <c r="Q20" i="2" l="1"/>
  <c r="Q20" i="1"/>
  <c r="N70" i="1"/>
  <c r="N45" i="1"/>
  <c r="Q31" i="1"/>
  <c r="N70" i="2"/>
  <c r="Q31" i="2"/>
  <c r="N45" i="2"/>
  <c r="N45" i="3"/>
  <c r="N32" i="3"/>
  <c r="P19" i="3"/>
</calcChain>
</file>

<file path=xl/sharedStrings.xml><?xml version="1.0" encoding="utf-8"?>
<sst xmlns="http://schemas.openxmlformats.org/spreadsheetml/2006/main" count="380" uniqueCount="137">
  <si>
    <t>EMPLOYEE SUMMARY AND CONTRIBUTION SPREADSHEET</t>
  </si>
  <si>
    <t>INVESTIGATOR NAME</t>
  </si>
  <si>
    <t>GRANT/CONTRACT CAYUSE #</t>
  </si>
  <si>
    <t>GRANT/CONTRACT ACCOUNT #</t>
  </si>
  <si>
    <t>Grant Share $</t>
  </si>
  <si>
    <t>PI Share $</t>
  </si>
  <si>
    <t>School/College/Unit Share $</t>
  </si>
  <si>
    <t>GRAND TOTAL</t>
  </si>
  <si>
    <t>GRAND TOTALS</t>
  </si>
  <si>
    <t>Account #2</t>
  </si>
  <si>
    <t>Account #3</t>
  </si>
  <si>
    <t>CONTRIBUTION SUMMARY</t>
  </si>
  <si>
    <t>SCHOOL/COLLEGE/UNIT CONTRIBUTION DETAILS</t>
  </si>
  <si>
    <t>Central Request $</t>
  </si>
  <si>
    <t xml:space="preserve">A complete APPLICATION PACKAGE includes the Application Form (only required if PI CANNOT meet local match), this Spreadsheet, and a copy of the grant budget(s).  </t>
  </si>
  <si>
    <t xml:space="preserve">Signing below signifies confirmation of the accuracy of the need described in this application and a commitment to the employee funding as described in the Employee and Contribution Summary spreadsheet. </t>
  </si>
  <si>
    <t>Signature</t>
  </si>
  <si>
    <t>Date</t>
  </si>
  <si>
    <t xml:space="preserve">Signing below signifies verification of funding need, a commitment to the employee funding as described in the Employee and Contribution Summary spreadsheet, and approval of the application package for submission for consideration for central funding. </t>
  </si>
  <si>
    <t>INVESTIGATOR APPLICATION CERTIFICATION</t>
  </si>
  <si>
    <t>COLLEGE/SCHOOL/UNIT FUNDING VERIFICATION</t>
  </si>
  <si>
    <t>PI Name</t>
  </si>
  <si>
    <t>AD/COO/Other Administrative Leader Name</t>
  </si>
  <si>
    <t>Matriculation Date</t>
  </si>
  <si>
    <t>Hire Date (on Contract or Grant)</t>
  </si>
  <si>
    <t>Account #1</t>
  </si>
  <si>
    <t>Amount</t>
  </si>
  <si>
    <t>Total Salary + Benefits Impact</t>
  </si>
  <si>
    <t>Step on 10/21/21 Scale</t>
  </si>
  <si>
    <t>Step on 04/1/23 Scale</t>
  </si>
  <si>
    <t>PRINCIPAL INVESTIGATOR CONTRIBUTION DETAILS</t>
  </si>
  <si>
    <t>% Effort</t>
  </si>
  <si>
    <t>Total PI Share $</t>
  </si>
  <si>
    <t>ACADEMIC RESEARCHERS SALARY &amp; BENEFIT IMPACT SUPPORT</t>
  </si>
  <si>
    <t>GRADUATE STUDENT RESEARCHERS SALARY &amp; BENEFITS IMPACT SUPPORT</t>
  </si>
  <si>
    <t>Employee</t>
  </si>
  <si>
    <t>List every Graduate Student Researcher for which local funding is provided and central funding is requested.</t>
  </si>
  <si>
    <t>POSTDOCTORAL SCHOLAR EMPLOYEE SALARY &amp; BENEFITS IMPACT SUPPORT</t>
  </si>
  <si>
    <t>List every Postdoctoral Scholar - Employee for which local funding is provided and central funding is requested.</t>
  </si>
  <si>
    <t>List every Academic Researcher for which local funding is provided and central funding is requested.</t>
  </si>
  <si>
    <t>Step on 07/01/22 Scale</t>
  </si>
  <si>
    <t>Step on 07/01/23 Scale</t>
  </si>
  <si>
    <t>Total School/College/Unit Share $</t>
  </si>
  <si>
    <t>FY23</t>
  </si>
  <si>
    <t>FY24</t>
  </si>
  <si>
    <t>a)  Salary Increase = (Salary on new scale - Salary on old scale) x % effort</t>
  </si>
  <si>
    <t>b)  Benefit lncrease = Salary Increase x CBR</t>
  </si>
  <si>
    <t>c)  Total Salary and Benefit Impact = Salary Increase + Benefit lncrease</t>
  </si>
  <si>
    <t>d)  CBR Rates</t>
  </si>
  <si>
    <t>1)  Graduate Student Researchers (BR)</t>
  </si>
  <si>
    <t>2)  Postdoctoral Scholar Employees (PX)</t>
  </si>
  <si>
    <t>3)  Academic Researchers Unit (RA)</t>
  </si>
  <si>
    <t>EMPLOYEE SUMMARY AND CONTRIBUTION SPREADSHEET GENERAL INSTRUCTIONS</t>
  </si>
  <si>
    <t>1) List all employees with contracts and grant funding that you are requesting central funding support.</t>
  </si>
  <si>
    <t>5) Grand Total = Grant + PI + School/College/Unit + Central Campus Support.</t>
  </si>
  <si>
    <t>Step on 10/1/23 Scale</t>
  </si>
  <si>
    <t>FY24 GRAND TOTAL</t>
  </si>
  <si>
    <t>FY23 GRAND TOTAL</t>
  </si>
  <si>
    <t>FY24 - Preliminary (F23, W24, Sp24)</t>
  </si>
  <si>
    <t>FY23 - Sp23</t>
  </si>
  <si>
    <t>Graduate Student Researchers Salary Scale</t>
  </si>
  <si>
    <t>Table 22</t>
  </si>
  <si>
    <r>
      <rPr>
        <b/>
        <u/>
        <sz val="8.5"/>
        <rFont val="Arial"/>
        <family val="2"/>
      </rPr>
      <t>Rank</t>
    </r>
  </si>
  <si>
    <r>
      <rPr>
        <b/>
        <u/>
        <sz val="8.5"/>
        <rFont val="Arial"/>
        <family val="2"/>
      </rPr>
      <t>Increment</t>
    </r>
  </si>
  <si>
    <r>
      <rPr>
        <b/>
        <u/>
        <sz val="8.5"/>
        <rFont val="Arial"/>
        <family val="2"/>
      </rPr>
      <t xml:space="preserve">10/1/2021
</t>
    </r>
    <r>
      <rPr>
        <b/>
        <u/>
        <sz val="8.5"/>
        <rFont val="Arial"/>
        <family val="2"/>
      </rPr>
      <t>Annual </t>
    </r>
  </si>
  <si>
    <r>
      <rPr>
        <b/>
        <u/>
        <sz val="8.5"/>
        <rFont val="Arial"/>
        <family val="2"/>
      </rPr>
      <t xml:space="preserve">10/1/2021
</t>
    </r>
    <r>
      <rPr>
        <b/>
        <u/>
        <sz val="8.5"/>
        <rFont val="Arial"/>
        <family val="2"/>
      </rPr>
      <t>Monthly</t>
    </r>
  </si>
  <si>
    <r>
      <rPr>
        <b/>
        <u/>
        <sz val="8.5"/>
        <rFont val="Arial"/>
        <family val="2"/>
      </rPr>
      <t xml:space="preserve">10/1/2021
</t>
    </r>
    <r>
      <rPr>
        <b/>
        <u/>
        <sz val="8.5"/>
        <rFont val="Arial"/>
        <family val="2"/>
      </rPr>
      <t>Hourly</t>
    </r>
  </si>
  <si>
    <r>
      <rPr>
        <b/>
        <u/>
        <sz val="8.5"/>
        <rFont val="Arial"/>
        <family val="2"/>
      </rPr>
      <t>New </t>
    </r>
    <r>
      <rPr>
        <b/>
        <sz val="8.5"/>
        <rFont val="Arial"/>
        <family val="2"/>
      </rPr>
      <t xml:space="preserve"> </t>
    </r>
    <r>
      <rPr>
        <b/>
        <u/>
        <sz val="8.5"/>
        <rFont val="Arial"/>
        <family val="2"/>
      </rPr>
      <t>Increment</t>
    </r>
  </si>
  <si>
    <r>
      <rPr>
        <b/>
        <u/>
        <sz val="8.5"/>
        <rFont val="Arial"/>
        <family val="2"/>
      </rPr>
      <t xml:space="preserve">4/1/2023
</t>
    </r>
    <r>
      <rPr>
        <b/>
        <u/>
        <sz val="8.5"/>
        <rFont val="Arial"/>
        <family val="2"/>
      </rPr>
      <t>Annual </t>
    </r>
  </si>
  <si>
    <r>
      <rPr>
        <b/>
        <u/>
        <sz val="8.5"/>
        <rFont val="Arial"/>
        <family val="2"/>
      </rPr>
      <t xml:space="preserve">4/1/2023
</t>
    </r>
    <r>
      <rPr>
        <b/>
        <u/>
        <sz val="8.5"/>
        <rFont val="Arial"/>
        <family val="2"/>
      </rPr>
      <t>Monthly</t>
    </r>
  </si>
  <si>
    <r>
      <rPr>
        <b/>
        <u/>
        <sz val="8.5"/>
        <rFont val="Arial"/>
        <family val="2"/>
      </rPr>
      <t xml:space="preserve">4/1/2023
</t>
    </r>
    <r>
      <rPr>
        <b/>
        <u/>
        <sz val="8.5"/>
        <rFont val="Arial"/>
        <family val="2"/>
      </rPr>
      <t>Hourly</t>
    </r>
  </si>
  <si>
    <r>
      <rPr>
        <b/>
        <sz val="8.5"/>
        <rFont val="Arial"/>
        <family val="2"/>
      </rPr>
      <t>Graduate Student Researcher</t>
    </r>
  </si>
  <si>
    <t>10/1/2023
Annual </t>
  </si>
  <si>
    <t>10/1/2023
Monthly</t>
  </si>
  <si>
    <t>10/1/2023
Hourly</t>
  </si>
  <si>
    <t>TABLE 22 STUDENT TITLES
GRADUATE STUDENT RESEARCHER FISCAL YEAR 
SALARY SCALE</t>
  </si>
  <si>
    <t>FY23 (Sp23)</t>
  </si>
  <si>
    <r>
      <t xml:space="preserve">FY24 (F23,W24,Sp24) </t>
    </r>
    <r>
      <rPr>
        <b/>
        <sz val="11"/>
        <color rgb="FFFF0000"/>
        <rFont val="Calibri"/>
        <family val="2"/>
        <scheme val="minor"/>
      </rPr>
      <t>DRAFT - FOR PLANNING PURPOSES ONLY</t>
    </r>
  </si>
  <si>
    <t>TABLE 22 STUDENT TITLES
GRADUATE STUDENT RESEARCHER FISCAL YEAR  
SALARY SCALE</t>
  </si>
  <si>
    <t>Postdoctoral Scholar Employee Salary Scale</t>
  </si>
  <si>
    <t>Table 23</t>
  </si>
  <si>
    <t>TABLE 23</t>
  </si>
  <si>
    <t>Postdoctoral Scholar - Employee</t>
  </si>
  <si>
    <t>Postdoctoral Scholar - Fellow</t>
  </si>
  <si>
    <t xml:space="preserve"> Postdoctoral Scholar - Paid Direct</t>
  </si>
  <si>
    <t>Interim Postdoctoral Scholar - Employee</t>
  </si>
  <si>
    <r>
      <rPr>
        <b/>
        <u/>
        <sz val="11"/>
        <rFont val="Calibri"/>
        <family val="2"/>
        <scheme val="minor"/>
      </rPr>
      <t>Experience Level</t>
    </r>
  </si>
  <si>
    <r>
      <rPr>
        <b/>
        <u/>
        <sz val="11"/>
        <rFont val="Calibri"/>
        <family val="2"/>
        <scheme val="minor"/>
      </rPr>
      <t>5/1/2022
Annual </t>
    </r>
  </si>
  <si>
    <r>
      <rPr>
        <b/>
        <u/>
        <sz val="11"/>
        <rFont val="Calibri"/>
        <family val="2"/>
        <scheme val="minor"/>
      </rPr>
      <t>5/1/2022
Monthly</t>
    </r>
  </si>
  <si>
    <r>
      <rPr>
        <b/>
        <u/>
        <sz val="11"/>
        <rFont val="Calibri"/>
        <family val="2"/>
        <scheme val="minor"/>
      </rPr>
      <t>4/1/2023
Annual </t>
    </r>
  </si>
  <si>
    <r>
      <rPr>
        <b/>
        <u/>
        <sz val="11"/>
        <rFont val="Calibri"/>
        <family val="2"/>
        <scheme val="minor"/>
      </rPr>
      <t>4/1/2023
Monthly</t>
    </r>
  </si>
  <si>
    <t>Level 0 (0 - 11 months)</t>
  </si>
  <si>
    <t>Level 1 (12 - 23 months)</t>
  </si>
  <si>
    <t>Level 2 (24 - 35 months)</t>
  </si>
  <si>
    <t>Level 3 (36 - 47 months)</t>
  </si>
  <si>
    <t>Level 4 (48 - 59 months)</t>
  </si>
  <si>
    <t>Level 5 (60 - 71 months)</t>
  </si>
  <si>
    <t>1) Salary Plan, Grade is for use in UCPath only.</t>
  </si>
  <si>
    <t>2) Rates listed above are minimum rates paid for Experience Level.</t>
  </si>
  <si>
    <t xml:space="preserve">NOTES:
</t>
  </si>
  <si>
    <t>3) Appointment to Postdoctoral Scholar, Experience Level 5, is by exception.</t>
  </si>
  <si>
    <t>POSTDOCTORAL SCHOLAR EXPERIENCE-BASED SALARY/STIPEND MINIMUM FISCAL YEAR
 SALARY SCALE</t>
  </si>
  <si>
    <t>2) All employee information is required. Incomplete worksheets will be returned to the submitting department for completion.</t>
  </si>
  <si>
    <t>Academic Researchers Salary Scales</t>
  </si>
  <si>
    <r>
      <t xml:space="preserve">FY24 </t>
    </r>
    <r>
      <rPr>
        <b/>
        <sz val="11"/>
        <color rgb="FFFF0000"/>
        <rFont val="Calibri"/>
        <family val="2"/>
        <scheme val="minor"/>
      </rPr>
      <t>DRAFT - FOR PLANNING PURPOSES ONLY</t>
    </r>
  </si>
  <si>
    <t>TABLE 13B REPRESENTED PROFESSIONAL RESEARCH SERIES</t>
  </si>
  <si>
    <t>Rank</t>
  </si>
  <si>
    <t>Step</t>
  </si>
  <si>
    <t xml:space="preserve">7/1/2022
Annual </t>
  </si>
  <si>
    <t xml:space="preserve">7/1/2023
Annual </t>
  </si>
  <si>
    <t>7/1/2023
Monthly</t>
  </si>
  <si>
    <t>Assistant Research</t>
  </si>
  <si>
    <t>Associate Research</t>
  </si>
  <si>
    <t>Research</t>
  </si>
  <si>
    <t>7/1/2022
Monthly</t>
  </si>
  <si>
    <t>TABLE 14B REPRESENTED PROFESSIONAL RESEARCH SERIES - B/E/E</t>
  </si>
  <si>
    <t>TABLE 24B REPRESENTED SPECIALIST SERIES</t>
  </si>
  <si>
    <t>Junior Specialist</t>
  </si>
  <si>
    <t>Assistant Specialist</t>
  </si>
  <si>
    <t>Associate Specialist</t>
  </si>
  <si>
    <t>Specialist</t>
  </si>
  <si>
    <t>TABLE 37B REPRESENTED PROJECT (e.g., SCIENTIST) SERIES</t>
  </si>
  <si>
    <t>Assistant Project</t>
  </si>
  <si>
    <t>Associate Project</t>
  </si>
  <si>
    <t>Project</t>
  </si>
  <si>
    <t>TABLE 38B REPRESENTED PROJECT (e.g., SCIENTIST) SERIES - B/E/E</t>
  </si>
  <si>
    <t>3) Calculate Total Salary and Benefit Impact. Applicable salary scales are displayed on their own tabs in this workbook.</t>
  </si>
  <si>
    <t>4) Insert amounts to meet the required $5,000 local contribution from the Grant, PI, or School/College/Unit support.</t>
  </si>
  <si>
    <t>Provide the amount of investigator contribution ($) and account number(s). The use of more than two accounts per employee is discouraged. Insert additional employee lines as needed.</t>
  </si>
  <si>
    <t xml:space="preserve">Provide the amount of school/college/unit contribution ($) and account number(s). The use of more than two accounts per employee is discouraged. Accounts used must be Account Type EX - Expenditure (Income &amp; Expense Allowable). Insert additional employee lines as needed. </t>
  </si>
  <si>
    <t xml:space="preserve">1) List employees and the amount of PI support. </t>
  </si>
  <si>
    <t>2) The use of more than two accounts per employee is discouraged.</t>
  </si>
  <si>
    <t>3) The use of more than two accounts per employee is discouraged.</t>
  </si>
  <si>
    <t>3) Total PI contribution should match the figures show in the Contribution Summary table by employee.</t>
  </si>
  <si>
    <t>2) School/College/Unit accounts must be account type EX - Income and Expense Allowable. No provision or restricted budget accounts can be used.</t>
  </si>
  <si>
    <t>4) Total School/College/Unit contribution should match the figures show in the Contribution Summary table by employee.</t>
  </si>
  <si>
    <t>Step on 10/21/23 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</si>
</sst>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\$#,##0"/>
    <numFmt numFmtId="165" formatCode="\$#,##0.00"/>
    <numFmt numFmtId="166" formatCode="\$0.00"/>
    <numFmt numFmtId="167" formatCode="&quot;$&quot;#,##0"/>
    <numFmt numFmtId="168" formatCode="&quot;$&quot;#,##0.00"/>
    <numFmt numFmtId="169" formatCode="&quot;$&quot;#,##0.000"/>
  </numFmts>
  <fonts count="38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b/>
      <sz val="10.5"/>
      <color theme="4" tint="-0.499984740745262"/>
      <name val="Arial Narrow"/>
      <family val="2"/>
    </font>
    <font>
      <b/>
      <sz val="12"/>
      <color theme="4" tint="-0.499984740745262"/>
      <name val="Arial"/>
      <family val="2"/>
    </font>
    <font>
      <i/>
      <sz val="9"/>
      <color theme="4" tint="-0.499984740745262"/>
      <name val="Arial Narrow"/>
      <family val="2"/>
    </font>
    <font>
      <i/>
      <sz val="9"/>
      <color rgb="FF002060"/>
      <name val="Arial"/>
      <family val="2"/>
    </font>
    <font>
      <b/>
      <sz val="9"/>
      <color theme="4" tint="-0.499984740745262"/>
      <name val="Arial Narrow"/>
      <family val="2"/>
    </font>
    <font>
      <b/>
      <sz val="9"/>
      <color rgb="FF002060"/>
      <name val="Arial Narrow"/>
      <family val="2"/>
    </font>
    <font>
      <i/>
      <sz val="9"/>
      <color rgb="FF002060"/>
      <name val="Arial Narrow"/>
      <family val="2"/>
    </font>
    <font>
      <sz val="9"/>
      <color rgb="FFFF0000"/>
      <name val="Arial Narrow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b/>
      <i/>
      <sz val="9"/>
      <color rgb="FF00206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2060"/>
      <name val="Arial Narrow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b/>
      <sz val="8.5"/>
      <name val="Arial"/>
      <family val="2"/>
    </font>
    <font>
      <sz val="8.5"/>
      <color rgb="FF000000"/>
      <name val="Arial"/>
      <family val="2"/>
    </font>
    <font>
      <b/>
      <sz val="9.5"/>
      <name val="Arial"/>
      <family val="2"/>
    </font>
    <font>
      <b/>
      <u/>
      <sz val="8.5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2060"/>
      <name val="Arial Narrow"/>
      <family val="2"/>
    </font>
    <font>
      <b/>
      <u/>
      <sz val="1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lightUp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0CECE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indexed="64"/>
      </right>
      <top style="thin">
        <color theme="4" tint="-0.499984740745262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808080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808080"/>
      </right>
      <top/>
      <bottom style="medium">
        <color indexed="64"/>
      </bottom>
      <diagonal/>
    </border>
    <border>
      <left style="thin">
        <color rgb="FF80808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808080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4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</cellStyleXfs>
  <cellXfs count="2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 wrapText="1"/>
    </xf>
    <xf numFmtId="0" fontId="8" fillId="0" borderId="0" xfId="0" applyFont="1"/>
    <xf numFmtId="44" fontId="8" fillId="0" borderId="1" xfId="0" applyNumberFormat="1" applyFont="1" applyBorder="1" applyAlignment="1">
      <alignment vertical="center" wrapText="1"/>
    </xf>
    <xf numFmtId="44" fontId="8" fillId="0" borderId="1" xfId="0" applyNumberFormat="1" applyFont="1" applyBorder="1"/>
    <xf numFmtId="44" fontId="8" fillId="2" borderId="1" xfId="0" applyNumberFormat="1" applyFont="1" applyFill="1" applyBorder="1"/>
    <xf numFmtId="0" fontId="10" fillId="0" borderId="0" xfId="0" applyFont="1"/>
    <xf numFmtId="0" fontId="12" fillId="0" borderId="0" xfId="0" applyFont="1" applyAlignment="1">
      <alignment vertical="center"/>
    </xf>
    <xf numFmtId="0" fontId="13" fillId="4" borderId="11" xfId="0" applyFont="1" applyFill="1" applyBorder="1" applyAlignment="1">
      <alignment vertical="center"/>
    </xf>
    <xf numFmtId="0" fontId="12" fillId="0" borderId="13" xfId="0" applyFont="1" applyBorder="1" applyAlignment="1">
      <alignment horizontal="left" vertical="center"/>
    </xf>
    <xf numFmtId="14" fontId="8" fillId="0" borderId="3" xfId="0" applyNumberFormat="1" applyFont="1" applyBorder="1" applyAlignment="1">
      <alignment vertical="center" wrapText="1"/>
    </xf>
    <xf numFmtId="44" fontId="8" fillId="0" borderId="2" xfId="0" applyNumberFormat="1" applyFont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0" borderId="0" xfId="0" applyFont="1"/>
    <xf numFmtId="44" fontId="8" fillId="2" borderId="3" xfId="0" applyNumberFormat="1" applyFont="1" applyFill="1" applyBorder="1"/>
    <xf numFmtId="0" fontId="8" fillId="3" borderId="3" xfId="0" applyFont="1" applyFill="1" applyBorder="1" applyAlignment="1">
      <alignment horizontal="center" vertical="center" wrapText="1"/>
    </xf>
    <xf numFmtId="44" fontId="8" fillId="0" borderId="21" xfId="0" applyNumberFormat="1" applyFont="1" applyBorder="1" applyAlignment="1">
      <alignment vertical="center" wrapText="1"/>
    </xf>
    <xf numFmtId="10" fontId="0" fillId="0" borderId="0" xfId="0" applyNumberFormat="1"/>
    <xf numFmtId="0" fontId="16" fillId="0" borderId="0" xfId="0" applyFont="1"/>
    <xf numFmtId="0" fontId="9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right"/>
    </xf>
    <xf numFmtId="44" fontId="8" fillId="0" borderId="0" xfId="0" applyNumberFormat="1" applyFont="1"/>
    <xf numFmtId="44" fontId="8" fillId="0" borderId="0" xfId="0" applyNumberFormat="1" applyFont="1" applyAlignment="1">
      <alignment horizontal="center"/>
    </xf>
    <xf numFmtId="0" fontId="17" fillId="0" borderId="0" xfId="2"/>
    <xf numFmtId="0" fontId="18" fillId="0" borderId="0" xfId="3" applyAlignment="1">
      <alignment horizontal="left" vertical="top" wrapText="1"/>
    </xf>
    <xf numFmtId="0" fontId="18" fillId="0" borderId="0" xfId="3" applyAlignment="1">
      <alignment horizontal="left" vertical="center" wrapText="1"/>
    </xf>
    <xf numFmtId="166" fontId="20" fillId="0" borderId="23" xfId="3" applyNumberFormat="1" applyFont="1" applyBorder="1" applyAlignment="1">
      <alignment horizontal="center" vertical="top" shrinkToFit="1"/>
    </xf>
    <xf numFmtId="0" fontId="18" fillId="5" borderId="27" xfId="3" applyFill="1" applyBorder="1" applyAlignment="1">
      <alignment horizontal="left" wrapText="1"/>
    </xf>
    <xf numFmtId="0" fontId="18" fillId="0" borderId="0" xfId="3" applyAlignment="1">
      <alignment horizontal="left" wrapText="1"/>
    </xf>
    <xf numFmtId="1" fontId="20" fillId="0" borderId="27" xfId="3" applyNumberFormat="1" applyFont="1" applyBorder="1" applyAlignment="1">
      <alignment horizontal="left" vertical="top" indent="3" shrinkToFit="1"/>
    </xf>
    <xf numFmtId="0" fontId="18" fillId="0" borderId="23" xfId="3" applyBorder="1" applyAlignment="1">
      <alignment horizontal="center" wrapText="1"/>
    </xf>
    <xf numFmtId="0" fontId="19" fillId="0" borderId="30" xfId="3" applyFont="1" applyBorder="1" applyAlignment="1">
      <alignment horizontal="left" wrapText="1"/>
    </xf>
    <xf numFmtId="0" fontId="19" fillId="0" borderId="0" xfId="3" applyFont="1" applyAlignment="1">
      <alignment horizontal="center" wrapText="1"/>
    </xf>
    <xf numFmtId="0" fontId="18" fillId="0" borderId="0" xfId="3" applyAlignment="1">
      <alignment horizontal="center" wrapText="1"/>
    </xf>
    <xf numFmtId="0" fontId="19" fillId="0" borderId="30" xfId="3" applyFont="1" applyBorder="1" applyAlignment="1">
      <alignment horizontal="left" vertical="top" wrapText="1"/>
    </xf>
    <xf numFmtId="1" fontId="20" fillId="0" borderId="0" xfId="3" applyNumberFormat="1" applyFont="1" applyAlignment="1">
      <alignment horizontal="center" vertical="top" shrinkToFit="1"/>
    </xf>
    <xf numFmtId="164" fontId="20" fillId="0" borderId="0" xfId="3" applyNumberFormat="1" applyFont="1" applyAlignment="1">
      <alignment horizontal="center" vertical="top" shrinkToFit="1"/>
    </xf>
    <xf numFmtId="165" fontId="20" fillId="0" borderId="0" xfId="3" applyNumberFormat="1" applyFont="1" applyAlignment="1">
      <alignment horizontal="left" vertical="top" indent="1" shrinkToFit="1"/>
    </xf>
    <xf numFmtId="0" fontId="18" fillId="5" borderId="0" xfId="3" applyFill="1" applyAlignment="1">
      <alignment horizontal="left" wrapText="1"/>
    </xf>
    <xf numFmtId="0" fontId="18" fillId="5" borderId="32" xfId="3" applyFill="1" applyBorder="1" applyAlignment="1">
      <alignment horizontal="left" wrapText="1"/>
    </xf>
    <xf numFmtId="0" fontId="18" fillId="0" borderId="30" xfId="3" applyBorder="1" applyAlignment="1">
      <alignment horizontal="left" wrapText="1"/>
    </xf>
    <xf numFmtId="164" fontId="20" fillId="0" borderId="0" xfId="3" applyNumberFormat="1" applyFont="1" applyAlignment="1">
      <alignment horizontal="left" vertical="top" shrinkToFit="1"/>
    </xf>
    <xf numFmtId="165" fontId="20" fillId="0" borderId="0" xfId="3" applyNumberFormat="1" applyFont="1" applyAlignment="1">
      <alignment horizontal="right" vertical="top" indent="1" shrinkToFit="1"/>
    </xf>
    <xf numFmtId="166" fontId="20" fillId="0" borderId="32" xfId="3" applyNumberFormat="1" applyFont="1" applyBorder="1" applyAlignment="1">
      <alignment horizontal="right" vertical="top" indent="2" shrinkToFit="1"/>
    </xf>
    <xf numFmtId="0" fontId="18" fillId="0" borderId="14" xfId="3" applyBorder="1" applyAlignment="1">
      <alignment horizontal="left" wrapText="1"/>
    </xf>
    <xf numFmtId="1" fontId="20" fillId="0" borderId="13" xfId="3" applyNumberFormat="1" applyFont="1" applyBorder="1" applyAlignment="1">
      <alignment horizontal="center" vertical="top" shrinkToFit="1"/>
    </xf>
    <xf numFmtId="164" fontId="20" fillId="0" borderId="13" xfId="3" applyNumberFormat="1" applyFont="1" applyBorder="1" applyAlignment="1">
      <alignment horizontal="center" vertical="top" shrinkToFit="1"/>
    </xf>
    <xf numFmtId="166" fontId="20" fillId="0" borderId="33" xfId="3" applyNumberFormat="1" applyFont="1" applyBorder="1" applyAlignment="1">
      <alignment horizontal="center" vertical="top" shrinkToFit="1"/>
    </xf>
    <xf numFmtId="0" fontId="18" fillId="5" borderId="34" xfId="3" applyFill="1" applyBorder="1" applyAlignment="1">
      <alignment horizontal="left" wrapText="1"/>
    </xf>
    <xf numFmtId="0" fontId="18" fillId="5" borderId="13" xfId="3" applyFill="1" applyBorder="1" applyAlignment="1">
      <alignment horizontal="left" wrapText="1"/>
    </xf>
    <xf numFmtId="0" fontId="18" fillId="5" borderId="9" xfId="3" applyFill="1" applyBorder="1" applyAlignment="1">
      <alignment horizontal="left" wrapText="1"/>
    </xf>
    <xf numFmtId="0" fontId="18" fillId="0" borderId="27" xfId="3" applyBorder="1" applyAlignment="1">
      <alignment horizontal="center" wrapText="1"/>
    </xf>
    <xf numFmtId="0" fontId="18" fillId="0" borderId="32" xfId="3" applyBorder="1" applyAlignment="1">
      <alignment horizontal="center" wrapText="1"/>
    </xf>
    <xf numFmtId="1" fontId="20" fillId="0" borderId="27" xfId="0" applyNumberFormat="1" applyFont="1" applyBorder="1" applyAlignment="1">
      <alignment horizontal="left" vertical="top" indent="3" shrinkToFit="1"/>
    </xf>
    <xf numFmtId="166" fontId="20" fillId="0" borderId="0" xfId="3" applyNumberFormat="1" applyFont="1" applyAlignment="1">
      <alignment horizontal="center" vertical="top" shrinkToFit="1"/>
    </xf>
    <xf numFmtId="0" fontId="23" fillId="0" borderId="0" xfId="3" applyFont="1" applyAlignment="1">
      <alignment horizontal="left"/>
    </xf>
    <xf numFmtId="0" fontId="19" fillId="0" borderId="3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0" xfId="0" applyFont="1" applyBorder="1" applyAlignment="1">
      <alignment horizontal="left" vertical="top" wrapText="1"/>
    </xf>
    <xf numFmtId="1" fontId="20" fillId="0" borderId="0" xfId="0" applyNumberFormat="1" applyFont="1" applyAlignment="1">
      <alignment horizontal="center" vertical="top" shrinkToFit="1"/>
    </xf>
    <xf numFmtId="164" fontId="20" fillId="0" borderId="0" xfId="0" applyNumberFormat="1" applyFont="1" applyAlignment="1">
      <alignment horizontal="left" vertical="top" shrinkToFit="1"/>
    </xf>
    <xf numFmtId="165" fontId="20" fillId="0" borderId="0" xfId="0" applyNumberFormat="1" applyFont="1" applyAlignment="1">
      <alignment horizontal="right" vertical="top" indent="1" shrinkToFit="1"/>
    </xf>
    <xf numFmtId="166" fontId="20" fillId="0" borderId="32" xfId="0" applyNumberFormat="1" applyFont="1" applyBorder="1" applyAlignment="1">
      <alignment horizontal="right" vertical="top" indent="2" shrinkToFit="1"/>
    </xf>
    <xf numFmtId="0" fontId="0" fillId="0" borderId="3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1" fontId="20" fillId="0" borderId="13" xfId="0" applyNumberFormat="1" applyFont="1" applyBorder="1" applyAlignment="1">
      <alignment horizontal="center" vertical="top" shrinkToFit="1"/>
    </xf>
    <xf numFmtId="164" fontId="20" fillId="0" borderId="13" xfId="0" applyNumberFormat="1" applyFont="1" applyBorder="1" applyAlignment="1">
      <alignment horizontal="left" vertical="top" shrinkToFit="1"/>
    </xf>
    <xf numFmtId="165" fontId="20" fillId="0" borderId="13" xfId="0" applyNumberFormat="1" applyFont="1" applyBorder="1" applyAlignment="1">
      <alignment horizontal="right" vertical="top" indent="1" shrinkToFit="1"/>
    </xf>
    <xf numFmtId="1" fontId="20" fillId="0" borderId="34" xfId="0" applyNumberFormat="1" applyFont="1" applyBorder="1" applyAlignment="1">
      <alignment horizontal="left" vertical="top" indent="3" shrinkToFit="1"/>
    </xf>
    <xf numFmtId="166" fontId="20" fillId="0" borderId="9" xfId="0" applyNumberFormat="1" applyFont="1" applyBorder="1" applyAlignment="1">
      <alignment horizontal="right" vertical="top" indent="2" shrinkToFit="1"/>
    </xf>
    <xf numFmtId="0" fontId="0" fillId="0" borderId="25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top" wrapText="1"/>
    </xf>
    <xf numFmtId="0" fontId="25" fillId="0" borderId="0" xfId="0" applyFont="1"/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wrapText="1"/>
    </xf>
    <xf numFmtId="165" fontId="27" fillId="0" borderId="23" xfId="0" applyNumberFormat="1" applyFont="1" applyBorder="1" applyAlignment="1">
      <alignment horizontal="center" vertical="top" shrinkToFit="1"/>
    </xf>
    <xf numFmtId="164" fontId="27" fillId="0" borderId="27" xfId="0" applyNumberFormat="1" applyFont="1" applyBorder="1" applyAlignment="1">
      <alignment horizontal="center" vertical="top" shrinkToFit="1"/>
    </xf>
    <xf numFmtId="164" fontId="27" fillId="0" borderId="28" xfId="0" applyNumberFormat="1" applyFont="1" applyBorder="1" applyAlignment="1">
      <alignment horizontal="center" vertical="top" shrinkToFit="1"/>
    </xf>
    <xf numFmtId="0" fontId="27" fillId="0" borderId="0" xfId="0" applyFont="1" applyAlignment="1">
      <alignment vertical="top"/>
    </xf>
    <xf numFmtId="0" fontId="27" fillId="0" borderId="23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7" fillId="0" borderId="0" xfId="0" applyFont="1" applyAlignment="1">
      <alignment vertical="top" wrapText="1"/>
    </xf>
    <xf numFmtId="165" fontId="27" fillId="0" borderId="0" xfId="0" applyNumberFormat="1" applyFont="1" applyAlignment="1">
      <alignment horizontal="center" vertical="top" shrinkToFit="1"/>
    </xf>
    <xf numFmtId="164" fontId="27" fillId="0" borderId="0" xfId="0" applyNumberFormat="1" applyFont="1" applyAlignment="1">
      <alignment horizontal="center" vertical="top" shrinkToFit="1"/>
    </xf>
    <xf numFmtId="165" fontId="27" fillId="0" borderId="0" xfId="0" applyNumberFormat="1" applyFont="1" applyAlignment="1">
      <alignment horizontal="right" vertical="top" indent="2" shrinkToFit="1"/>
    </xf>
    <xf numFmtId="0" fontId="26" fillId="0" borderId="30" xfId="0" applyFont="1" applyBorder="1" applyAlignment="1">
      <alignment horizontal="center" vertical="top" wrapText="1"/>
    </xf>
    <xf numFmtId="0" fontId="27" fillId="0" borderId="32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left" wrapText="1"/>
    </xf>
    <xf numFmtId="0" fontId="27" fillId="0" borderId="0" xfId="0" applyFont="1" applyAlignment="1">
      <alignment horizontal="center" wrapText="1"/>
    </xf>
    <xf numFmtId="0" fontId="27" fillId="0" borderId="31" xfId="0" applyFont="1" applyBorder="1" applyAlignment="1">
      <alignment horizontal="center" wrapText="1"/>
    </xf>
    <xf numFmtId="0" fontId="29" fillId="0" borderId="30" xfId="0" applyFont="1" applyBorder="1" applyAlignment="1">
      <alignment horizontal="left" vertical="top" wrapText="1"/>
    </xf>
    <xf numFmtId="165" fontId="27" fillId="0" borderId="32" xfId="0" applyNumberFormat="1" applyFont="1" applyBorder="1" applyAlignment="1">
      <alignment horizontal="right" vertical="top" indent="2" shrinkToFit="1"/>
    </xf>
    <xf numFmtId="165" fontId="27" fillId="0" borderId="38" xfId="0" applyNumberFormat="1" applyFont="1" applyBorder="1" applyAlignment="1">
      <alignment horizontal="right" vertical="top" indent="2" shrinkToFit="1"/>
    </xf>
    <xf numFmtId="0" fontId="29" fillId="0" borderId="30" xfId="0" applyFont="1" applyBorder="1" applyAlignment="1">
      <alignment vertical="top" wrapText="1"/>
    </xf>
    <xf numFmtId="0" fontId="27" fillId="0" borderId="32" xfId="0" applyFont="1" applyBorder="1" applyAlignment="1">
      <alignment vertical="top" wrapText="1"/>
    </xf>
    <xf numFmtId="0" fontId="0" fillId="0" borderId="30" xfId="0" applyBorder="1"/>
    <xf numFmtId="0" fontId="0" fillId="0" borderId="32" xfId="0" applyBorder="1"/>
    <xf numFmtId="0" fontId="0" fillId="0" borderId="14" xfId="0" applyBorder="1"/>
    <xf numFmtId="0" fontId="0" fillId="0" borderId="13" xfId="0" applyBorder="1"/>
    <xf numFmtId="0" fontId="0" fillId="0" borderId="9" xfId="0" applyBorder="1"/>
    <xf numFmtId="0" fontId="27" fillId="0" borderId="25" xfId="0" applyFont="1" applyBorder="1" applyAlignment="1">
      <alignment horizontal="center" wrapText="1"/>
    </xf>
    <xf numFmtId="165" fontId="27" fillId="0" borderId="29" xfId="0" applyNumberFormat="1" applyFont="1" applyBorder="1" applyAlignment="1">
      <alignment horizontal="right" vertical="top" indent="2" shrinkToFit="1"/>
    </xf>
    <xf numFmtId="164" fontId="27" fillId="0" borderId="29" xfId="0" applyNumberFormat="1" applyFont="1" applyBorder="1" applyAlignment="1">
      <alignment horizontal="center" vertical="top" shrinkToFit="1"/>
    </xf>
    <xf numFmtId="0" fontId="28" fillId="0" borderId="25" xfId="0" applyFont="1" applyBorder="1" applyAlignment="1">
      <alignment horizontal="center" wrapText="1"/>
    </xf>
    <xf numFmtId="0" fontId="28" fillId="0" borderId="31" xfId="0" applyFont="1" applyBorder="1" applyAlignment="1">
      <alignment horizontal="center" wrapText="1"/>
    </xf>
    <xf numFmtId="44" fontId="8" fillId="0" borderId="0" xfId="0" applyNumberFormat="1" applyFont="1" applyAlignment="1">
      <alignment horizontal="center" vertical="center" wrapText="1"/>
    </xf>
    <xf numFmtId="44" fontId="30" fillId="0" borderId="1" xfId="0" applyNumberFormat="1" applyFont="1" applyBorder="1" applyAlignment="1">
      <alignment vertical="center" wrapText="1"/>
    </xf>
    <xf numFmtId="0" fontId="36" fillId="0" borderId="41" xfId="0" applyFont="1" applyBorder="1" applyAlignment="1">
      <alignment horizontal="center"/>
    </xf>
    <xf numFmtId="167" fontId="36" fillId="0" borderId="41" xfId="3" applyNumberFormat="1" applyFont="1" applyBorder="1" applyAlignment="1">
      <alignment horizontal="center"/>
    </xf>
    <xf numFmtId="167" fontId="35" fillId="0" borderId="41" xfId="3" applyNumberFormat="1" applyFont="1" applyBorder="1" applyAlignment="1">
      <alignment horizontal="center"/>
    </xf>
    <xf numFmtId="168" fontId="35" fillId="0" borderId="41" xfId="3" applyNumberFormat="1" applyFont="1" applyBorder="1" applyAlignment="1">
      <alignment horizontal="center"/>
    </xf>
    <xf numFmtId="0" fontId="35" fillId="0" borderId="0" xfId="0" applyFont="1"/>
    <xf numFmtId="0" fontId="0" fillId="0" borderId="41" xfId="0" applyBorder="1"/>
    <xf numFmtId="0" fontId="36" fillId="0" borderId="0" xfId="0" applyFont="1" applyAlignment="1">
      <alignment horizontal="center"/>
    </xf>
    <xf numFmtId="167" fontId="36" fillId="0" borderId="0" xfId="3" applyNumberFormat="1" applyFont="1" applyAlignment="1">
      <alignment horizontal="center"/>
    </xf>
    <xf numFmtId="167" fontId="35" fillId="0" borderId="0" xfId="3" applyNumberFormat="1" applyFont="1" applyAlignment="1">
      <alignment horizontal="center"/>
    </xf>
    <xf numFmtId="168" fontId="35" fillId="0" borderId="0" xfId="3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167" fontId="0" fillId="0" borderId="0" xfId="0" applyNumberFormat="1"/>
    <xf numFmtId="168" fontId="0" fillId="0" borderId="0" xfId="0" applyNumberFormat="1"/>
    <xf numFmtId="0" fontId="31" fillId="0" borderId="10" xfId="0" applyFont="1" applyBorder="1"/>
    <xf numFmtId="0" fontId="32" fillId="0" borderId="11" xfId="0" applyFont="1" applyBorder="1"/>
    <xf numFmtId="0" fontId="33" fillId="0" borderId="11" xfId="0" applyFont="1" applyBorder="1" applyAlignment="1">
      <alignment horizontal="center" wrapText="1"/>
    </xf>
    <xf numFmtId="0" fontId="33" fillId="0" borderId="11" xfId="0" applyFont="1" applyBorder="1" applyAlignment="1">
      <alignment wrapText="1"/>
    </xf>
    <xf numFmtId="0" fontId="34" fillId="0" borderId="11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2" fillId="0" borderId="30" xfId="3" applyFont="1" applyBorder="1" applyAlignment="1">
      <alignment horizontal="left" wrapText="1" indent="1"/>
    </xf>
    <xf numFmtId="0" fontId="32" fillId="0" borderId="0" xfId="3" applyFont="1" applyAlignment="1">
      <alignment horizontal="left" wrapText="1" indent="1"/>
    </xf>
    <xf numFmtId="0" fontId="32" fillId="0" borderId="0" xfId="3" applyFont="1" applyAlignment="1">
      <alignment horizontal="center" wrapText="1"/>
    </xf>
    <xf numFmtId="0" fontId="32" fillId="0" borderId="32" xfId="3" applyFont="1" applyBorder="1" applyAlignment="1">
      <alignment horizontal="center" wrapText="1"/>
    </xf>
    <xf numFmtId="0" fontId="35" fillId="0" borderId="30" xfId="3" applyFont="1" applyBorder="1" applyAlignment="1">
      <alignment horizontal="left" indent="1"/>
    </xf>
    <xf numFmtId="0" fontId="36" fillId="0" borderId="0" xfId="3" applyFont="1" applyAlignment="1">
      <alignment horizontal="center"/>
    </xf>
    <xf numFmtId="168" fontId="35" fillId="0" borderId="32" xfId="3" applyNumberFormat="1" applyFont="1" applyBorder="1" applyAlignment="1">
      <alignment horizontal="center"/>
    </xf>
    <xf numFmtId="0" fontId="35" fillId="0" borderId="30" xfId="0" applyFont="1" applyBorder="1" applyAlignment="1">
      <alignment horizontal="left" indent="1"/>
    </xf>
    <xf numFmtId="0" fontId="35" fillId="0" borderId="42" xfId="0" applyFont="1" applyBorder="1" applyAlignment="1">
      <alignment horizontal="left" indent="1"/>
    </xf>
    <xf numFmtId="168" fontId="35" fillId="0" borderId="43" xfId="3" applyNumberFormat="1" applyFont="1" applyBorder="1" applyAlignment="1">
      <alignment horizontal="center"/>
    </xf>
    <xf numFmtId="0" fontId="37" fillId="0" borderId="30" xfId="3" applyFont="1" applyBorder="1" applyAlignment="1">
      <alignment horizontal="left" indent="1"/>
    </xf>
    <xf numFmtId="0" fontId="35" fillId="0" borderId="30" xfId="0" applyFont="1" applyBorder="1"/>
    <xf numFmtId="0" fontId="35" fillId="0" borderId="42" xfId="0" applyFont="1" applyBorder="1"/>
    <xf numFmtId="0" fontId="36" fillId="0" borderId="13" xfId="0" applyFont="1" applyBorder="1" applyAlignment="1">
      <alignment horizontal="center"/>
    </xf>
    <xf numFmtId="167" fontId="35" fillId="0" borderId="13" xfId="3" applyNumberFormat="1" applyFont="1" applyBorder="1" applyAlignment="1">
      <alignment horizontal="center"/>
    </xf>
    <xf numFmtId="168" fontId="35" fillId="0" borderId="13" xfId="3" applyNumberFormat="1" applyFont="1" applyBorder="1" applyAlignment="1">
      <alignment horizontal="center"/>
    </xf>
    <xf numFmtId="168" fontId="35" fillId="0" borderId="9" xfId="3" applyNumberFormat="1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0" fillId="0" borderId="12" xfId="0" applyBorder="1"/>
    <xf numFmtId="0" fontId="0" fillId="0" borderId="42" xfId="0" applyBorder="1"/>
    <xf numFmtId="167" fontId="35" fillId="0" borderId="13" xfId="0" applyNumberFormat="1" applyFont="1" applyBorder="1" applyAlignment="1">
      <alignment horizontal="center"/>
    </xf>
    <xf numFmtId="0" fontId="36" fillId="0" borderId="30" xfId="3" applyFont="1" applyBorder="1" applyAlignment="1">
      <alignment horizontal="left" indent="1"/>
    </xf>
    <xf numFmtId="0" fontId="0" fillId="0" borderId="0" xfId="0" applyAlignment="1">
      <alignment horizontal="center"/>
    </xf>
    <xf numFmtId="168" fontId="35" fillId="0" borderId="0" xfId="0" applyNumberFormat="1" applyFont="1" applyAlignment="1">
      <alignment horizontal="center"/>
    </xf>
    <xf numFmtId="168" fontId="0" fillId="0" borderId="14" xfId="0" applyNumberFormat="1" applyBorder="1"/>
    <xf numFmtId="169" fontId="0" fillId="0" borderId="14" xfId="0" applyNumberFormat="1" applyBorder="1"/>
    <xf numFmtId="0" fontId="15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4" fontId="8" fillId="0" borderId="3" xfId="0" applyNumberFormat="1" applyFont="1" applyBorder="1" applyAlignment="1">
      <alignment vertical="center" wrapText="1"/>
    </xf>
    <xf numFmtId="44" fontId="8" fillId="0" borderId="5" xfId="0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0" fontId="7" fillId="3" borderId="2" xfId="0" applyFont="1" applyFill="1" applyBorder="1"/>
    <xf numFmtId="0" fontId="1" fillId="0" borderId="2" xfId="0" applyFont="1" applyBorder="1"/>
    <xf numFmtId="44" fontId="8" fillId="0" borderId="3" xfId="0" applyNumberFormat="1" applyFont="1" applyBorder="1" applyAlignment="1">
      <alignment horizontal="right"/>
    </xf>
    <xf numFmtId="44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right"/>
    </xf>
    <xf numFmtId="44" fontId="8" fillId="0" borderId="3" xfId="0" applyNumberFormat="1" applyFont="1" applyBorder="1"/>
    <xf numFmtId="44" fontId="8" fillId="0" borderId="5" xfId="0" applyNumberFormat="1" applyFont="1" applyBorder="1"/>
    <xf numFmtId="44" fontId="8" fillId="0" borderId="1" xfId="0" applyNumberFormat="1" applyFont="1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4" fontId="8" fillId="0" borderId="6" xfId="0" applyNumberFormat="1" applyFont="1" applyBorder="1" applyAlignment="1">
      <alignment horizontal="center" vertical="center" wrapText="1"/>
    </xf>
    <xf numFmtId="44" fontId="8" fillId="0" borderId="8" xfId="0" applyNumberFormat="1" applyFont="1" applyBorder="1" applyAlignment="1">
      <alignment horizontal="center" vertical="center" wrapText="1"/>
    </xf>
    <xf numFmtId="44" fontId="8" fillId="0" borderId="20" xfId="0" applyNumberFormat="1" applyFont="1" applyBorder="1" applyAlignment="1">
      <alignment horizontal="center" vertical="center" wrapText="1"/>
    </xf>
    <xf numFmtId="0" fontId="8" fillId="3" borderId="6" xfId="1" applyNumberFormat="1" applyFont="1" applyFill="1" applyBorder="1" applyAlignment="1">
      <alignment horizontal="center" vertical="center" wrapText="1"/>
    </xf>
    <xf numFmtId="0" fontId="8" fillId="3" borderId="7" xfId="1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44" fontId="8" fillId="2" borderId="3" xfId="0" applyNumberFormat="1" applyFont="1" applyFill="1" applyBorder="1" applyAlignment="1">
      <alignment horizontal="center"/>
    </xf>
    <xf numFmtId="44" fontId="8" fillId="2" borderId="5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4" borderId="10" xfId="0" applyFont="1" applyFill="1" applyBorder="1" applyAlignment="1">
      <alignment vertical="center"/>
    </xf>
    <xf numFmtId="0" fontId="13" fillId="4" borderId="11" xfId="0" applyFont="1" applyFill="1" applyBorder="1" applyAlignment="1">
      <alignment vertical="center"/>
    </xf>
    <xf numFmtId="0" fontId="13" fillId="4" borderId="15" xfId="0" applyFont="1" applyFill="1" applyBorder="1" applyAlignment="1">
      <alignment vertical="center"/>
    </xf>
    <xf numFmtId="0" fontId="13" fillId="4" borderId="12" xfId="0" applyFont="1" applyFill="1" applyBorder="1" applyAlignment="1">
      <alignment vertical="center"/>
    </xf>
    <xf numFmtId="44" fontId="8" fillId="0" borderId="3" xfId="0" applyNumberFormat="1" applyFont="1" applyBorder="1" applyAlignment="1">
      <alignment horizontal="center" vertical="center" wrapText="1"/>
    </xf>
    <xf numFmtId="44" fontId="8" fillId="0" borderId="5" xfId="0" applyNumberFormat="1" applyFont="1" applyBorder="1" applyAlignment="1">
      <alignment horizontal="center" vertical="center" wrapText="1"/>
    </xf>
    <xf numFmtId="44" fontId="8" fillId="0" borderId="18" xfId="0" applyNumberFormat="1" applyFont="1" applyBorder="1" applyAlignment="1">
      <alignment horizontal="center" vertical="center" wrapText="1"/>
    </xf>
    <xf numFmtId="44" fontId="8" fillId="0" borderId="19" xfId="0" applyNumberFormat="1" applyFont="1" applyBorder="1" applyAlignment="1">
      <alignment horizontal="center" vertical="center" wrapText="1"/>
    </xf>
    <xf numFmtId="44" fontId="8" fillId="0" borderId="22" xfId="0" applyNumberFormat="1" applyFont="1" applyBorder="1" applyAlignment="1">
      <alignment horizontal="center" vertical="center" wrapText="1"/>
    </xf>
    <xf numFmtId="44" fontId="8" fillId="0" borderId="39" xfId="0" applyNumberFormat="1" applyFont="1" applyBorder="1" applyAlignment="1">
      <alignment horizontal="center" vertical="center" wrapText="1"/>
    </xf>
    <xf numFmtId="44" fontId="8" fillId="0" borderId="40" xfId="0" applyNumberFormat="1" applyFont="1" applyBorder="1" applyAlignment="1">
      <alignment horizontal="center" vertical="center" wrapText="1"/>
    </xf>
    <xf numFmtId="0" fontId="21" fillId="0" borderId="35" xfId="3" applyFont="1" applyBorder="1" applyAlignment="1">
      <alignment horizontal="center" vertical="top" wrapText="1"/>
    </xf>
    <xf numFmtId="0" fontId="18" fillId="0" borderId="36" xfId="3" applyBorder="1" applyAlignment="1">
      <alignment horizontal="center" vertical="top" wrapText="1"/>
    </xf>
    <xf numFmtId="0" fontId="18" fillId="0" borderId="37" xfId="3" applyBorder="1" applyAlignment="1">
      <alignment horizontal="center" vertical="top" wrapText="1"/>
    </xf>
    <xf numFmtId="0" fontId="26" fillId="0" borderId="30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6" fillId="0" borderId="32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165" fontId="20" fillId="0" borderId="0" xfId="3" applyNumberFormat="1" applyFont="1" applyAlignment="1">
      <alignment horizontal="left" vertical="top" shrinkToFit="1"/>
    </xf>
    <xf numFmtId="165" fontId="20" fillId="0" borderId="13" xfId="3" applyNumberFormat="1" applyFont="1" applyBorder="1" applyAlignment="1">
      <alignment horizontal="left" vertical="top" shrinkToFit="1"/>
    </xf>
    <xf numFmtId="164" fontId="20" fillId="0" borderId="0" xfId="0" applyNumberFormat="1" applyFont="1" applyAlignment="1">
      <alignment horizontal="center" vertical="top" shrinkToFit="1"/>
    </xf>
    <xf numFmtId="165" fontId="20" fillId="0" borderId="0" xfId="0" applyNumberFormat="1" applyFont="1" applyAlignment="1">
      <alignment horizontal="center" vertical="top" shrinkToFit="1"/>
    </xf>
    <xf numFmtId="166" fontId="20" fillId="0" borderId="23" xfId="0" applyNumberFormat="1" applyFont="1" applyBorder="1" applyAlignment="1">
      <alignment horizontal="center" vertical="top" shrinkToFit="1"/>
    </xf>
    <xf numFmtId="164" fontId="20" fillId="0" borderId="13" xfId="0" applyNumberFormat="1" applyFont="1" applyBorder="1" applyAlignment="1">
      <alignment horizontal="center" vertical="top" shrinkToFit="1"/>
    </xf>
    <xf numFmtId="165" fontId="20" fillId="0" borderId="13" xfId="0" applyNumberFormat="1" applyFont="1" applyBorder="1" applyAlignment="1">
      <alignment horizontal="center" vertical="top" shrinkToFit="1"/>
    </xf>
    <xf numFmtId="166" fontId="20" fillId="0" borderId="33" xfId="0" applyNumberFormat="1" applyFont="1" applyBorder="1" applyAlignment="1">
      <alignment horizontal="center" vertical="top" shrinkToFit="1"/>
    </xf>
    <xf numFmtId="0" fontId="18" fillId="0" borderId="0" xfId="3" applyFill="1" applyAlignment="1">
      <alignment horizontal="left" wrapText="1"/>
    </xf>
    <xf numFmtId="44" fontId="8" fillId="0" borderId="0" xfId="0" applyNumberFormat="1" applyFont="1" applyBorder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44" fontId="8" fillId="0" borderId="0" xfId="0" applyNumberFormat="1" applyFont="1" applyFill="1" applyBorder="1" applyAlignment="1">
      <alignment horizontal="center"/>
    </xf>
    <xf numFmtId="44" fontId="8" fillId="0" borderId="0" xfId="0" applyNumberFormat="1" applyFont="1" applyFill="1" applyBorder="1"/>
  </cellXfs>
  <cellStyles count="4">
    <cellStyle name="Currency" xfId="1" builtinId="4"/>
    <cellStyle name="Hyperlink" xfId="2" builtinId="8"/>
    <cellStyle name="Normal" xfId="0" builtinId="0"/>
    <cellStyle name="Normal 2" xfId="3" xr:uid="{A8E91E6E-B487-4162-B778-17EFA88B35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3</xdr:col>
      <xdr:colOff>352425</xdr:colOff>
      <xdr:row>2</xdr:row>
      <xdr:rowOff>130176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9167B9-D2DF-4E99-AA1B-F20CFC5A81B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57151"/>
          <a:ext cx="1733550" cy="463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3</xdr:col>
      <xdr:colOff>352425</xdr:colOff>
      <xdr:row>3</xdr:row>
      <xdr:rowOff>6351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FB0E60-84BC-4FCE-B4E3-5574E0E6B7F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57151"/>
          <a:ext cx="1778000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3</xdr:col>
      <xdr:colOff>352425</xdr:colOff>
      <xdr:row>2</xdr:row>
      <xdr:rowOff>130176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FACF0A-262D-4D28-A05E-753789213F1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57151"/>
          <a:ext cx="1733550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cop.edu/academic-personnel-programs/_files/2022-23/april-2023-ase-gsr-postoc-salary-scales/t22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cop.edu/academic-personnel-programs/_files/2022-23/april-2023-ase-gsr-postoc-salary-scales/t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1DE2-26BD-4959-ADD2-478E72687BF5}">
  <dimension ref="A1:Q93"/>
  <sheetViews>
    <sheetView workbookViewId="0">
      <selection activeCell="S83" sqref="S83"/>
    </sheetView>
  </sheetViews>
  <sheetFormatPr defaultColWidth="8.85546875" defaultRowHeight="13.5" x14ac:dyDescent="0.25"/>
  <cols>
    <col min="1" max="1" width="3.140625" style="1" customWidth="1"/>
    <col min="2" max="3" width="8.85546875" style="1"/>
    <col min="4" max="4" width="6.140625" style="1" customWidth="1"/>
    <col min="5" max="5" width="12.85546875" style="1" customWidth="1"/>
    <col min="6" max="6" width="14.140625" style="1" customWidth="1"/>
    <col min="7" max="7" width="7.5703125" style="1" customWidth="1"/>
    <col min="8" max="8" width="9.85546875" style="1" customWidth="1"/>
    <col min="9" max="9" width="10.42578125" style="1" customWidth="1"/>
    <col min="10" max="10" width="8.85546875" style="1"/>
    <col min="11" max="11" width="6.5703125" style="1" customWidth="1"/>
    <col min="12" max="12" width="11.28515625" style="1" customWidth="1"/>
    <col min="13" max="13" width="8.42578125" style="1" customWidth="1"/>
    <col min="14" max="14" width="12.85546875" style="1" customWidth="1"/>
    <col min="15" max="15" width="15.140625" style="1" customWidth="1"/>
    <col min="16" max="16384" width="8.85546875" style="1"/>
  </cols>
  <sheetData>
    <row r="1" spans="1:17" ht="14.45" x14ac:dyDescent="0.35">
      <c r="B1"/>
      <c r="E1" s="3" t="s">
        <v>34</v>
      </c>
    </row>
    <row r="2" spans="1:17" ht="15.6" x14ac:dyDescent="0.35">
      <c r="E2" s="4" t="s">
        <v>0</v>
      </c>
    </row>
    <row r="3" spans="1:17" ht="11.45" x14ac:dyDescent="0.25">
      <c r="E3" s="5" t="s">
        <v>14</v>
      </c>
    </row>
    <row r="5" spans="1:17" ht="11.45" x14ac:dyDescent="0.25">
      <c r="B5" s="171" t="s">
        <v>1</v>
      </c>
      <c r="C5" s="171"/>
      <c r="D5" s="171"/>
      <c r="E5" s="171"/>
      <c r="F5" s="171"/>
      <c r="G5" s="171"/>
      <c r="H5" s="171" t="s">
        <v>2</v>
      </c>
      <c r="I5" s="171"/>
      <c r="J5" s="171"/>
      <c r="K5" s="171"/>
      <c r="L5" s="171" t="s">
        <v>3</v>
      </c>
      <c r="M5" s="171"/>
      <c r="N5" s="171"/>
    </row>
    <row r="6" spans="1:17" ht="15" customHeight="1" x14ac:dyDescent="0.25"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spans="1:17" ht="11.45" x14ac:dyDescent="0.25">
      <c r="B7" s="2"/>
    </row>
    <row r="8" spans="1:17" ht="11.45" x14ac:dyDescent="0.25">
      <c r="B8" s="7" t="s">
        <v>11</v>
      </c>
    </row>
    <row r="9" spans="1:17" ht="11.45" x14ac:dyDescent="0.25">
      <c r="B9" s="162" t="s">
        <v>36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1"/>
    </row>
    <row r="10" spans="1:17" ht="11.45" x14ac:dyDescent="0.25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11"/>
    </row>
    <row r="11" spans="1:17" ht="12" x14ac:dyDescent="0.25">
      <c r="B11" s="7" t="s">
        <v>59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7" ht="34.5" customHeight="1" x14ac:dyDescent="0.25">
      <c r="B12" s="163" t="s">
        <v>35</v>
      </c>
      <c r="C12" s="163"/>
      <c r="D12" s="163"/>
      <c r="E12" s="18" t="s">
        <v>24</v>
      </c>
      <c r="F12" s="21" t="s">
        <v>23</v>
      </c>
      <c r="G12" s="21" t="s">
        <v>31</v>
      </c>
      <c r="H12" s="21" t="s">
        <v>28</v>
      </c>
      <c r="I12" s="21" t="s">
        <v>29</v>
      </c>
      <c r="J12" s="164" t="s">
        <v>27</v>
      </c>
      <c r="K12" s="165"/>
      <c r="L12" s="18" t="s">
        <v>4</v>
      </c>
      <c r="M12" s="18" t="s">
        <v>5</v>
      </c>
      <c r="N12" s="166" t="s">
        <v>6</v>
      </c>
      <c r="O12" s="166"/>
      <c r="P12" s="18" t="s">
        <v>13</v>
      </c>
      <c r="Q12" s="18" t="s">
        <v>57</v>
      </c>
    </row>
    <row r="13" spans="1:17" ht="11.45" x14ac:dyDescent="0.25">
      <c r="A13" s="1">
        <v>1</v>
      </c>
      <c r="B13" s="167"/>
      <c r="C13" s="167"/>
      <c r="D13" s="167"/>
      <c r="E13" s="15"/>
      <c r="F13" s="15"/>
      <c r="G13" s="15"/>
      <c r="H13" s="15"/>
      <c r="I13" s="15"/>
      <c r="J13" s="168"/>
      <c r="K13" s="169"/>
      <c r="L13" s="8"/>
      <c r="M13" s="8"/>
      <c r="N13" s="170"/>
      <c r="O13" s="170"/>
      <c r="P13" s="8">
        <f>J13-L13-M13-N13</f>
        <v>0</v>
      </c>
      <c r="Q13" s="8">
        <f>SUM(L13:P13)</f>
        <v>0</v>
      </c>
    </row>
    <row r="14" spans="1:17" ht="11.45" x14ac:dyDescent="0.25">
      <c r="A14" s="1">
        <v>2</v>
      </c>
      <c r="B14" s="167"/>
      <c r="C14" s="167"/>
      <c r="D14" s="167"/>
      <c r="E14" s="15"/>
      <c r="F14" s="15"/>
      <c r="G14" s="15"/>
      <c r="H14" s="15"/>
      <c r="I14" s="15"/>
      <c r="J14" s="168"/>
      <c r="K14" s="169"/>
      <c r="L14" s="8"/>
      <c r="M14" s="8"/>
      <c r="N14" s="170"/>
      <c r="O14" s="170"/>
      <c r="P14" s="8">
        <f t="shared" ref="P14:P19" si="0">J14-L14-M14-N14</f>
        <v>0</v>
      </c>
      <c r="Q14" s="8">
        <f t="shared" ref="Q14:Q19" si="1">SUM(L14:P14)</f>
        <v>0</v>
      </c>
    </row>
    <row r="15" spans="1:17" ht="11.45" x14ac:dyDescent="0.25">
      <c r="A15" s="1">
        <v>3</v>
      </c>
      <c r="B15" s="167"/>
      <c r="C15" s="167"/>
      <c r="D15" s="167"/>
      <c r="E15" s="15"/>
      <c r="F15" s="15"/>
      <c r="G15" s="15"/>
      <c r="H15" s="15"/>
      <c r="I15" s="15"/>
      <c r="J15" s="168"/>
      <c r="K15" s="169"/>
      <c r="L15" s="8"/>
      <c r="M15" s="8"/>
      <c r="N15" s="170"/>
      <c r="O15" s="170"/>
      <c r="P15" s="8">
        <f t="shared" si="0"/>
        <v>0</v>
      </c>
      <c r="Q15" s="8">
        <f t="shared" si="1"/>
        <v>0</v>
      </c>
    </row>
    <row r="16" spans="1:17" ht="11.45" x14ac:dyDescent="0.25">
      <c r="A16" s="1">
        <v>4</v>
      </c>
      <c r="B16" s="167"/>
      <c r="C16" s="167"/>
      <c r="D16" s="167"/>
      <c r="E16" s="15"/>
      <c r="F16" s="15"/>
      <c r="G16" s="15"/>
      <c r="H16" s="15"/>
      <c r="I16" s="15"/>
      <c r="J16" s="168"/>
      <c r="K16" s="169"/>
      <c r="L16" s="8"/>
      <c r="M16" s="8"/>
      <c r="N16" s="170"/>
      <c r="O16" s="170"/>
      <c r="P16" s="8">
        <f t="shared" si="0"/>
        <v>0</v>
      </c>
      <c r="Q16" s="8">
        <f t="shared" si="1"/>
        <v>0</v>
      </c>
    </row>
    <row r="17" spans="1:17" ht="11.45" x14ac:dyDescent="0.25">
      <c r="A17" s="1">
        <v>5</v>
      </c>
      <c r="B17" s="167"/>
      <c r="C17" s="167"/>
      <c r="D17" s="167"/>
      <c r="E17" s="15"/>
      <c r="F17" s="15"/>
      <c r="G17" s="15"/>
      <c r="H17" s="15"/>
      <c r="I17" s="15"/>
      <c r="J17" s="168"/>
      <c r="K17" s="169"/>
      <c r="L17" s="8"/>
      <c r="M17" s="8"/>
      <c r="N17" s="170"/>
      <c r="O17" s="170"/>
      <c r="P17" s="8">
        <f t="shared" si="0"/>
        <v>0</v>
      </c>
      <c r="Q17" s="8">
        <f t="shared" si="1"/>
        <v>0</v>
      </c>
    </row>
    <row r="18" spans="1:17" ht="11.45" x14ac:dyDescent="0.25">
      <c r="A18" s="1">
        <v>6</v>
      </c>
      <c r="B18" s="167"/>
      <c r="C18" s="167"/>
      <c r="D18" s="167"/>
      <c r="E18" s="15"/>
      <c r="F18" s="15"/>
      <c r="G18" s="15"/>
      <c r="H18" s="15"/>
      <c r="I18" s="15"/>
      <c r="J18" s="168"/>
      <c r="K18" s="169"/>
      <c r="L18" s="8"/>
      <c r="M18" s="8"/>
      <c r="N18" s="170"/>
      <c r="O18" s="170"/>
      <c r="P18" s="8">
        <f t="shared" si="0"/>
        <v>0</v>
      </c>
      <c r="Q18" s="8">
        <f t="shared" si="1"/>
        <v>0</v>
      </c>
    </row>
    <row r="19" spans="1:17" ht="11.45" x14ac:dyDescent="0.25">
      <c r="A19" s="1">
        <v>7</v>
      </c>
      <c r="B19" s="167"/>
      <c r="C19" s="167"/>
      <c r="D19" s="167"/>
      <c r="E19" s="15"/>
      <c r="F19" s="15"/>
      <c r="G19" s="15"/>
      <c r="H19" s="15"/>
      <c r="I19" s="15"/>
      <c r="J19" s="168"/>
      <c r="K19" s="169"/>
      <c r="L19" s="8"/>
      <c r="M19" s="8"/>
      <c r="N19" s="170"/>
      <c r="O19" s="170"/>
      <c r="P19" s="8">
        <f t="shared" si="0"/>
        <v>0</v>
      </c>
      <c r="Q19" s="8">
        <f t="shared" si="1"/>
        <v>0</v>
      </c>
    </row>
    <row r="20" spans="1:17" ht="11.45" x14ac:dyDescent="0.25">
      <c r="B20" s="173" t="s">
        <v>8</v>
      </c>
      <c r="C20" s="174"/>
      <c r="D20" s="175"/>
      <c r="E20" s="10"/>
      <c r="F20" s="10"/>
      <c r="G20" s="20"/>
      <c r="H20" s="20"/>
      <c r="I20" s="20"/>
      <c r="J20" s="176">
        <f>SUM(J13:J19)</f>
        <v>0</v>
      </c>
      <c r="K20" s="177"/>
      <c r="L20" s="9">
        <f>SUM(L13:L19)</f>
        <v>0</v>
      </c>
      <c r="M20" s="9">
        <f>SUM(M13:M19)</f>
        <v>0</v>
      </c>
      <c r="N20" s="178">
        <f>SUM(N13:O19)</f>
        <v>0</v>
      </c>
      <c r="O20" s="178"/>
      <c r="P20" s="9">
        <f>SUM(P13:P19)</f>
        <v>0</v>
      </c>
      <c r="Q20" s="9">
        <f>SUM(L20:P20)</f>
        <v>0</v>
      </c>
    </row>
    <row r="21" spans="1:17" ht="11.45" x14ac:dyDescent="0.25">
      <c r="B21" s="26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8"/>
      <c r="O21" s="28"/>
      <c r="P21" s="27"/>
      <c r="Q21" s="27"/>
    </row>
    <row r="22" spans="1:17" ht="11.45" x14ac:dyDescent="0.25">
      <c r="B22" s="7" t="s">
        <v>58</v>
      </c>
    </row>
    <row r="23" spans="1:17" ht="34.5" customHeight="1" x14ac:dyDescent="0.25">
      <c r="B23" s="163" t="s">
        <v>35</v>
      </c>
      <c r="C23" s="163"/>
      <c r="D23" s="163"/>
      <c r="E23" s="18" t="s">
        <v>24</v>
      </c>
      <c r="F23" s="21" t="s">
        <v>23</v>
      </c>
      <c r="G23" s="21" t="s">
        <v>31</v>
      </c>
      <c r="H23" s="21" t="s">
        <v>29</v>
      </c>
      <c r="I23" s="21" t="s">
        <v>136</v>
      </c>
      <c r="J23" s="164" t="s">
        <v>27</v>
      </c>
      <c r="K23" s="165"/>
      <c r="L23" s="18" t="s">
        <v>4</v>
      </c>
      <c r="M23" s="18" t="s">
        <v>5</v>
      </c>
      <c r="N23" s="166" t="s">
        <v>6</v>
      </c>
      <c r="O23" s="166"/>
      <c r="P23" s="18" t="s">
        <v>13</v>
      </c>
      <c r="Q23" s="18" t="s">
        <v>56</v>
      </c>
    </row>
    <row r="24" spans="1:17" ht="11.45" x14ac:dyDescent="0.25">
      <c r="A24" s="1">
        <v>1</v>
      </c>
      <c r="B24" s="167"/>
      <c r="C24" s="167"/>
      <c r="D24" s="167"/>
      <c r="E24" s="15"/>
      <c r="F24" s="15"/>
      <c r="G24" s="15"/>
      <c r="H24" s="15"/>
      <c r="I24" s="15"/>
      <c r="J24" s="168"/>
      <c r="K24" s="169"/>
      <c r="L24" s="8"/>
      <c r="M24" s="8"/>
      <c r="N24" s="170"/>
      <c r="O24" s="170"/>
      <c r="P24" s="8">
        <f>J24-L24-M24-N24</f>
        <v>0</v>
      </c>
      <c r="Q24" s="8">
        <f>SUM(L24:P24)</f>
        <v>0</v>
      </c>
    </row>
    <row r="25" spans="1:17" ht="11.45" x14ac:dyDescent="0.25">
      <c r="A25" s="1">
        <v>2</v>
      </c>
      <c r="B25" s="167"/>
      <c r="C25" s="167"/>
      <c r="D25" s="167"/>
      <c r="E25" s="15"/>
      <c r="F25" s="15"/>
      <c r="G25" s="15"/>
      <c r="H25" s="15"/>
      <c r="I25" s="15"/>
      <c r="J25" s="168"/>
      <c r="K25" s="169"/>
      <c r="L25" s="8"/>
      <c r="M25" s="8"/>
      <c r="N25" s="170"/>
      <c r="O25" s="170"/>
      <c r="P25" s="8">
        <f t="shared" ref="P25:P30" si="2">J25-L25-M25-N25</f>
        <v>0</v>
      </c>
      <c r="Q25" s="8">
        <f t="shared" ref="Q25:Q30" si="3">SUM(L25:P25)</f>
        <v>0</v>
      </c>
    </row>
    <row r="26" spans="1:17" ht="11.45" x14ac:dyDescent="0.25">
      <c r="A26" s="1">
        <v>3</v>
      </c>
      <c r="B26" s="167"/>
      <c r="C26" s="167"/>
      <c r="D26" s="167"/>
      <c r="E26" s="15"/>
      <c r="F26" s="15"/>
      <c r="G26" s="15"/>
      <c r="H26" s="15"/>
      <c r="I26" s="15"/>
      <c r="J26" s="168"/>
      <c r="K26" s="169"/>
      <c r="L26" s="8"/>
      <c r="M26" s="8"/>
      <c r="N26" s="170"/>
      <c r="O26" s="170"/>
      <c r="P26" s="8">
        <f t="shared" si="2"/>
        <v>0</v>
      </c>
      <c r="Q26" s="8">
        <f t="shared" si="3"/>
        <v>0</v>
      </c>
    </row>
    <row r="27" spans="1:17" x14ac:dyDescent="0.25">
      <c r="A27" s="1">
        <v>4</v>
      </c>
      <c r="B27" s="167"/>
      <c r="C27" s="167"/>
      <c r="D27" s="167"/>
      <c r="E27" s="15"/>
      <c r="F27" s="15"/>
      <c r="G27" s="15"/>
      <c r="H27" s="15"/>
      <c r="I27" s="15"/>
      <c r="J27" s="168"/>
      <c r="K27" s="169"/>
      <c r="L27" s="8"/>
      <c r="M27" s="8"/>
      <c r="N27" s="170"/>
      <c r="O27" s="170"/>
      <c r="P27" s="8">
        <f t="shared" si="2"/>
        <v>0</v>
      </c>
      <c r="Q27" s="8">
        <f t="shared" si="3"/>
        <v>0</v>
      </c>
    </row>
    <row r="28" spans="1:17" x14ac:dyDescent="0.25">
      <c r="A28" s="1">
        <v>5</v>
      </c>
      <c r="B28" s="167"/>
      <c r="C28" s="167"/>
      <c r="D28" s="167"/>
      <c r="E28" s="15"/>
      <c r="F28" s="15"/>
      <c r="G28" s="15"/>
      <c r="H28" s="15"/>
      <c r="I28" s="15"/>
      <c r="J28" s="168"/>
      <c r="K28" s="169"/>
      <c r="L28" s="8"/>
      <c r="M28" s="8"/>
      <c r="N28" s="170"/>
      <c r="O28" s="170"/>
      <c r="P28" s="8">
        <f t="shared" si="2"/>
        <v>0</v>
      </c>
      <c r="Q28" s="8">
        <f t="shared" si="3"/>
        <v>0</v>
      </c>
    </row>
    <row r="29" spans="1:17" x14ac:dyDescent="0.25">
      <c r="A29" s="1">
        <v>6</v>
      </c>
      <c r="B29" s="167"/>
      <c r="C29" s="167"/>
      <c r="D29" s="167"/>
      <c r="E29" s="15"/>
      <c r="F29" s="15"/>
      <c r="G29" s="15"/>
      <c r="H29" s="15"/>
      <c r="I29" s="15"/>
      <c r="J29" s="168"/>
      <c r="K29" s="169"/>
      <c r="L29" s="8"/>
      <c r="M29" s="8"/>
      <c r="N29" s="170"/>
      <c r="O29" s="170"/>
      <c r="P29" s="8">
        <f t="shared" si="2"/>
        <v>0</v>
      </c>
      <c r="Q29" s="8">
        <f t="shared" si="3"/>
        <v>0</v>
      </c>
    </row>
    <row r="30" spans="1:17" x14ac:dyDescent="0.25">
      <c r="A30" s="1">
        <v>7</v>
      </c>
      <c r="B30" s="167"/>
      <c r="C30" s="167"/>
      <c r="D30" s="167"/>
      <c r="E30" s="15"/>
      <c r="F30" s="15"/>
      <c r="G30" s="15"/>
      <c r="H30" s="15"/>
      <c r="I30" s="15"/>
      <c r="J30" s="168"/>
      <c r="K30" s="169"/>
      <c r="L30" s="8"/>
      <c r="M30" s="8"/>
      <c r="N30" s="170"/>
      <c r="O30" s="170"/>
      <c r="P30" s="8">
        <f t="shared" si="2"/>
        <v>0</v>
      </c>
      <c r="Q30" s="8">
        <f t="shared" si="3"/>
        <v>0</v>
      </c>
    </row>
    <row r="31" spans="1:17" x14ac:dyDescent="0.25">
      <c r="B31" s="173" t="s">
        <v>8</v>
      </c>
      <c r="C31" s="174"/>
      <c r="D31" s="175"/>
      <c r="E31" s="10"/>
      <c r="F31" s="10"/>
      <c r="G31" s="20"/>
      <c r="H31" s="20"/>
      <c r="I31" s="20"/>
      <c r="J31" s="176">
        <f>SUM(J24:J30)</f>
        <v>0</v>
      </c>
      <c r="K31" s="177"/>
      <c r="L31" s="9">
        <f>SUM(L24:L30)</f>
        <v>0</v>
      </c>
      <c r="M31" s="9">
        <f>SUM(M24:M30)</f>
        <v>0</v>
      </c>
      <c r="N31" s="178">
        <f>SUM(N24:O30)</f>
        <v>0</v>
      </c>
      <c r="O31" s="178"/>
      <c r="P31" s="9">
        <f>SUM(P24:P30)</f>
        <v>0</v>
      </c>
      <c r="Q31" s="9">
        <f>SUM(L31:P31)</f>
        <v>0</v>
      </c>
    </row>
    <row r="33" spans="1:15" x14ac:dyDescent="0.25">
      <c r="B33" s="7" t="s">
        <v>30</v>
      </c>
    </row>
    <row r="34" spans="1:15" x14ac:dyDescent="0.25">
      <c r="B34" s="19" t="s">
        <v>128</v>
      </c>
    </row>
    <row r="36" spans="1:15" x14ac:dyDescent="0.25">
      <c r="B36" s="7" t="s">
        <v>59</v>
      </c>
    </row>
    <row r="37" spans="1:15" ht="13.5" customHeight="1" x14ac:dyDescent="0.25">
      <c r="B37" s="163" t="s">
        <v>35</v>
      </c>
      <c r="C37" s="163"/>
      <c r="D37" s="163"/>
      <c r="E37" s="179" t="s">
        <v>25</v>
      </c>
      <c r="F37" s="180"/>
      <c r="G37" s="17" t="s">
        <v>26</v>
      </c>
      <c r="H37" s="179" t="s">
        <v>9</v>
      </c>
      <c r="I37" s="181"/>
      <c r="J37" s="17" t="s">
        <v>26</v>
      </c>
      <c r="K37" s="179" t="s">
        <v>10</v>
      </c>
      <c r="L37" s="181"/>
      <c r="M37" s="17" t="s">
        <v>26</v>
      </c>
      <c r="N37" s="179" t="s">
        <v>32</v>
      </c>
      <c r="O37" s="182"/>
    </row>
    <row r="38" spans="1:15" x14ac:dyDescent="0.25">
      <c r="A38" s="1">
        <v>1</v>
      </c>
      <c r="B38" s="183"/>
      <c r="C38" s="183"/>
      <c r="D38" s="183"/>
      <c r="E38" s="184"/>
      <c r="F38" s="185"/>
      <c r="G38" s="16"/>
      <c r="H38" s="184"/>
      <c r="I38" s="185"/>
      <c r="J38" s="16"/>
      <c r="K38" s="184"/>
      <c r="L38" s="185"/>
      <c r="M38" s="16"/>
      <c r="N38" s="184">
        <f t="shared" ref="N38:N44" si="4">G38+J38+M38</f>
        <v>0</v>
      </c>
      <c r="O38" s="186"/>
    </row>
    <row r="39" spans="1:15" x14ac:dyDescent="0.25">
      <c r="A39" s="1">
        <v>2</v>
      </c>
      <c r="B39" s="183"/>
      <c r="C39" s="183"/>
      <c r="D39" s="183"/>
      <c r="E39" s="184"/>
      <c r="F39" s="185"/>
      <c r="G39" s="16"/>
      <c r="H39" s="184"/>
      <c r="I39" s="185"/>
      <c r="J39" s="16"/>
      <c r="K39" s="184"/>
      <c r="L39" s="185"/>
      <c r="M39" s="16"/>
      <c r="N39" s="184">
        <f t="shared" si="4"/>
        <v>0</v>
      </c>
      <c r="O39" s="186"/>
    </row>
    <row r="40" spans="1:15" x14ac:dyDescent="0.25">
      <c r="A40" s="1">
        <v>3</v>
      </c>
      <c r="B40" s="183"/>
      <c r="C40" s="183"/>
      <c r="D40" s="183"/>
      <c r="E40" s="184"/>
      <c r="F40" s="185"/>
      <c r="G40" s="16"/>
      <c r="H40" s="184"/>
      <c r="I40" s="185"/>
      <c r="J40" s="16"/>
      <c r="K40" s="184"/>
      <c r="L40" s="185"/>
      <c r="M40" s="16"/>
      <c r="N40" s="184">
        <f t="shared" si="4"/>
        <v>0</v>
      </c>
      <c r="O40" s="186"/>
    </row>
    <row r="41" spans="1:15" x14ac:dyDescent="0.25">
      <c r="A41" s="1">
        <v>4</v>
      </c>
      <c r="B41" s="183"/>
      <c r="C41" s="183"/>
      <c r="D41" s="183"/>
      <c r="E41" s="184"/>
      <c r="F41" s="185"/>
      <c r="G41" s="16"/>
      <c r="H41" s="184"/>
      <c r="I41" s="185"/>
      <c r="J41" s="16"/>
      <c r="K41" s="184"/>
      <c r="L41" s="185"/>
      <c r="M41" s="16"/>
      <c r="N41" s="184">
        <f t="shared" si="4"/>
        <v>0</v>
      </c>
      <c r="O41" s="186"/>
    </row>
    <row r="42" spans="1:15" x14ac:dyDescent="0.25">
      <c r="A42" s="1">
        <v>5</v>
      </c>
      <c r="B42" s="183"/>
      <c r="C42" s="183"/>
      <c r="D42" s="183"/>
      <c r="E42" s="184"/>
      <c r="F42" s="185"/>
      <c r="G42" s="16"/>
      <c r="H42" s="184"/>
      <c r="I42" s="185"/>
      <c r="J42" s="16"/>
      <c r="K42" s="184"/>
      <c r="L42" s="185"/>
      <c r="M42" s="16"/>
      <c r="N42" s="184">
        <f t="shared" si="4"/>
        <v>0</v>
      </c>
      <c r="O42" s="186"/>
    </row>
    <row r="43" spans="1:15" x14ac:dyDescent="0.25">
      <c r="A43" s="1">
        <v>6</v>
      </c>
      <c r="B43" s="183"/>
      <c r="C43" s="183"/>
      <c r="D43" s="183"/>
      <c r="E43" s="184"/>
      <c r="F43" s="185"/>
      <c r="G43" s="16"/>
      <c r="H43" s="184"/>
      <c r="I43" s="185"/>
      <c r="J43" s="16"/>
      <c r="K43" s="184"/>
      <c r="L43" s="185"/>
      <c r="M43" s="16"/>
      <c r="N43" s="184">
        <f t="shared" si="4"/>
        <v>0</v>
      </c>
      <c r="O43" s="186"/>
    </row>
    <row r="44" spans="1:15" x14ac:dyDescent="0.25">
      <c r="A44" s="1">
        <v>7</v>
      </c>
      <c r="B44" s="183"/>
      <c r="C44" s="183"/>
      <c r="D44" s="183"/>
      <c r="E44" s="204"/>
      <c r="F44" s="205"/>
      <c r="G44" s="22"/>
      <c r="H44" s="204"/>
      <c r="I44" s="205"/>
      <c r="J44" s="22"/>
      <c r="K44" s="204"/>
      <c r="L44" s="205"/>
      <c r="M44" s="22"/>
      <c r="N44" s="204">
        <f t="shared" si="4"/>
        <v>0</v>
      </c>
      <c r="O44" s="206"/>
    </row>
    <row r="45" spans="1:15" ht="11.45" customHeight="1" x14ac:dyDescent="0.25">
      <c r="B45" s="173" t="s">
        <v>8</v>
      </c>
      <c r="C45" s="174"/>
      <c r="D45" s="175"/>
      <c r="E45" s="194"/>
      <c r="F45" s="195"/>
      <c r="G45" s="10"/>
      <c r="H45" s="194"/>
      <c r="I45" s="195"/>
      <c r="J45" s="10"/>
      <c r="K45" s="194"/>
      <c r="L45" s="195"/>
      <c r="M45" s="10"/>
      <c r="N45" s="202">
        <f>SUM(N38:O44)</f>
        <v>0</v>
      </c>
      <c r="O45" s="203"/>
    </row>
    <row r="47" spans="1:15" x14ac:dyDescent="0.25">
      <c r="B47" s="7" t="s">
        <v>58</v>
      </c>
    </row>
    <row r="48" spans="1:15" ht="13.5" customHeight="1" x14ac:dyDescent="0.25">
      <c r="B48" s="163" t="s">
        <v>35</v>
      </c>
      <c r="C48" s="163"/>
      <c r="D48" s="163"/>
      <c r="E48" s="179" t="s">
        <v>25</v>
      </c>
      <c r="F48" s="180"/>
      <c r="G48" s="17" t="s">
        <v>26</v>
      </c>
      <c r="H48" s="179" t="s">
        <v>9</v>
      </c>
      <c r="I48" s="181"/>
      <c r="J48" s="17" t="s">
        <v>26</v>
      </c>
      <c r="K48" s="179" t="s">
        <v>10</v>
      </c>
      <c r="L48" s="181"/>
      <c r="M48" s="17" t="s">
        <v>26</v>
      </c>
      <c r="N48" s="179" t="s">
        <v>32</v>
      </c>
      <c r="O48" s="182"/>
    </row>
    <row r="49" spans="1:15" x14ac:dyDescent="0.25">
      <c r="A49" s="1">
        <v>1</v>
      </c>
      <c r="B49" s="183"/>
      <c r="C49" s="183"/>
      <c r="D49" s="183"/>
      <c r="E49" s="184"/>
      <c r="F49" s="185"/>
      <c r="G49" s="16"/>
      <c r="H49" s="184"/>
      <c r="I49" s="185"/>
      <c r="J49" s="16"/>
      <c r="K49" s="184"/>
      <c r="L49" s="185"/>
      <c r="M49" s="16"/>
      <c r="N49" s="184">
        <f t="shared" ref="N49:N55" si="5">G49+J49+M49</f>
        <v>0</v>
      </c>
      <c r="O49" s="186"/>
    </row>
    <row r="50" spans="1:15" x14ac:dyDescent="0.25">
      <c r="A50" s="1">
        <v>2</v>
      </c>
      <c r="B50" s="183"/>
      <c r="C50" s="183"/>
      <c r="D50" s="183"/>
      <c r="E50" s="184"/>
      <c r="F50" s="185"/>
      <c r="G50" s="16"/>
      <c r="H50" s="184"/>
      <c r="I50" s="185"/>
      <c r="J50" s="16"/>
      <c r="K50" s="184"/>
      <c r="L50" s="185"/>
      <c r="M50" s="16"/>
      <c r="N50" s="184">
        <f t="shared" si="5"/>
        <v>0</v>
      </c>
      <c r="O50" s="186"/>
    </row>
    <row r="51" spans="1:15" x14ac:dyDescent="0.25">
      <c r="A51" s="1">
        <v>3</v>
      </c>
      <c r="B51" s="183"/>
      <c r="C51" s="183"/>
      <c r="D51" s="183"/>
      <c r="E51" s="184"/>
      <c r="F51" s="185"/>
      <c r="G51" s="16"/>
      <c r="H51" s="184"/>
      <c r="I51" s="185"/>
      <c r="J51" s="16"/>
      <c r="K51" s="184"/>
      <c r="L51" s="185"/>
      <c r="M51" s="16"/>
      <c r="N51" s="184">
        <f t="shared" si="5"/>
        <v>0</v>
      </c>
      <c r="O51" s="186"/>
    </row>
    <row r="52" spans="1:15" x14ac:dyDescent="0.25">
      <c r="A52" s="1">
        <v>4</v>
      </c>
      <c r="B52" s="183"/>
      <c r="C52" s="183"/>
      <c r="D52" s="183"/>
      <c r="E52" s="184"/>
      <c r="F52" s="185"/>
      <c r="G52" s="16"/>
      <c r="H52" s="184"/>
      <c r="I52" s="185"/>
      <c r="J52" s="16"/>
      <c r="K52" s="184"/>
      <c r="L52" s="185"/>
      <c r="M52" s="16"/>
      <c r="N52" s="184">
        <f t="shared" si="5"/>
        <v>0</v>
      </c>
      <c r="O52" s="186"/>
    </row>
    <row r="53" spans="1:15" x14ac:dyDescent="0.25">
      <c r="A53" s="1">
        <v>5</v>
      </c>
      <c r="B53" s="183"/>
      <c r="C53" s="183"/>
      <c r="D53" s="183"/>
      <c r="E53" s="184"/>
      <c r="F53" s="185"/>
      <c r="G53" s="16"/>
      <c r="H53" s="184"/>
      <c r="I53" s="185"/>
      <c r="J53" s="16"/>
      <c r="K53" s="184"/>
      <c r="L53" s="185"/>
      <c r="M53" s="16"/>
      <c r="N53" s="184">
        <f t="shared" si="5"/>
        <v>0</v>
      </c>
      <c r="O53" s="186"/>
    </row>
    <row r="54" spans="1:15" x14ac:dyDescent="0.25">
      <c r="A54" s="1">
        <v>6</v>
      </c>
      <c r="B54" s="183"/>
      <c r="C54" s="183"/>
      <c r="D54" s="183"/>
      <c r="E54" s="184"/>
      <c r="F54" s="185"/>
      <c r="G54" s="16"/>
      <c r="H54" s="184"/>
      <c r="I54" s="185"/>
      <c r="J54" s="16"/>
      <c r="K54" s="184"/>
      <c r="L54" s="185"/>
      <c r="M54" s="16"/>
      <c r="N54" s="184">
        <f t="shared" si="5"/>
        <v>0</v>
      </c>
      <c r="O54" s="186"/>
    </row>
    <row r="55" spans="1:15" x14ac:dyDescent="0.25">
      <c r="A55" s="1">
        <v>7</v>
      </c>
      <c r="B55" s="183"/>
      <c r="C55" s="183"/>
      <c r="D55" s="183"/>
      <c r="E55" s="204"/>
      <c r="F55" s="205"/>
      <c r="G55" s="22"/>
      <c r="H55" s="204"/>
      <c r="I55" s="205"/>
      <c r="J55" s="22"/>
      <c r="K55" s="204"/>
      <c r="L55" s="205"/>
      <c r="M55" s="22"/>
      <c r="N55" s="207">
        <f t="shared" si="5"/>
        <v>0</v>
      </c>
      <c r="O55" s="208"/>
    </row>
    <row r="56" spans="1:15" ht="11.45" customHeight="1" x14ac:dyDescent="0.25">
      <c r="B56" s="173" t="s">
        <v>8</v>
      </c>
      <c r="C56" s="174"/>
      <c r="D56" s="175"/>
      <c r="E56" s="194"/>
      <c r="F56" s="195"/>
      <c r="G56" s="10"/>
      <c r="H56" s="194"/>
      <c r="I56" s="195"/>
      <c r="J56" s="10"/>
      <c r="K56" s="194"/>
      <c r="L56" s="195"/>
      <c r="M56" s="10"/>
      <c r="N56" s="202">
        <f>SUM(N49:O55)</f>
        <v>0</v>
      </c>
      <c r="O56" s="203"/>
    </row>
    <row r="57" spans="1:15" ht="11.45" customHeight="1" x14ac:dyDescent="0.25">
      <c r="B57" s="26"/>
      <c r="C57" s="26"/>
      <c r="D57" s="26"/>
      <c r="E57" s="28"/>
      <c r="F57" s="28"/>
      <c r="G57" s="27"/>
      <c r="H57" s="28"/>
      <c r="I57" s="28"/>
      <c r="J57" s="27"/>
      <c r="K57" s="28"/>
      <c r="L57" s="28"/>
      <c r="M57" s="27"/>
      <c r="N57" s="114"/>
      <c r="O57" s="114"/>
    </row>
    <row r="58" spans="1:15" x14ac:dyDescent="0.25">
      <c r="B58" s="7" t="s">
        <v>12</v>
      </c>
    </row>
    <row r="59" spans="1:15" ht="26.45" customHeight="1" x14ac:dyDescent="0.25">
      <c r="B59" s="161" t="s">
        <v>129</v>
      </c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</row>
    <row r="61" spans="1:15" x14ac:dyDescent="0.25">
      <c r="B61" s="7" t="s">
        <v>59</v>
      </c>
    </row>
    <row r="62" spans="1:15" ht="13.5" customHeight="1" x14ac:dyDescent="0.25">
      <c r="B62" s="163" t="s">
        <v>35</v>
      </c>
      <c r="C62" s="163"/>
      <c r="D62" s="163"/>
      <c r="E62" s="179" t="s">
        <v>25</v>
      </c>
      <c r="F62" s="180"/>
      <c r="G62" s="17" t="s">
        <v>26</v>
      </c>
      <c r="H62" s="179" t="s">
        <v>9</v>
      </c>
      <c r="I62" s="181"/>
      <c r="J62" s="17" t="s">
        <v>26</v>
      </c>
      <c r="K62" s="179" t="s">
        <v>10</v>
      </c>
      <c r="L62" s="181"/>
      <c r="M62" s="17" t="s">
        <v>26</v>
      </c>
      <c r="N62" s="187" t="s">
        <v>42</v>
      </c>
      <c r="O62" s="188"/>
    </row>
    <row r="63" spans="1:15" x14ac:dyDescent="0.25">
      <c r="A63" s="1">
        <v>1</v>
      </c>
      <c r="B63" s="183"/>
      <c r="C63" s="183"/>
      <c r="D63" s="183"/>
      <c r="E63" s="184"/>
      <c r="F63" s="185"/>
      <c r="G63" s="16"/>
      <c r="H63" s="184"/>
      <c r="I63" s="185"/>
      <c r="J63" s="16"/>
      <c r="K63" s="184"/>
      <c r="L63" s="185"/>
      <c r="M63" s="16"/>
      <c r="N63" s="184">
        <f t="shared" ref="N63:N69" si="6">G63+J63+M63</f>
        <v>0</v>
      </c>
      <c r="O63" s="186"/>
    </row>
    <row r="64" spans="1:15" x14ac:dyDescent="0.25">
      <c r="A64" s="1">
        <v>2</v>
      </c>
      <c r="B64" s="183"/>
      <c r="C64" s="183"/>
      <c r="D64" s="183"/>
      <c r="E64" s="184"/>
      <c r="F64" s="185"/>
      <c r="G64" s="16"/>
      <c r="H64" s="184"/>
      <c r="I64" s="185"/>
      <c r="J64" s="16"/>
      <c r="K64" s="184"/>
      <c r="L64" s="185"/>
      <c r="M64" s="16"/>
      <c r="N64" s="184">
        <f t="shared" si="6"/>
        <v>0</v>
      </c>
      <c r="O64" s="186"/>
    </row>
    <row r="65" spans="1:15" x14ac:dyDescent="0.25">
      <c r="A65" s="1">
        <v>3</v>
      </c>
      <c r="B65" s="183"/>
      <c r="C65" s="183"/>
      <c r="D65" s="183"/>
      <c r="E65" s="184"/>
      <c r="F65" s="185"/>
      <c r="G65" s="16"/>
      <c r="H65" s="184"/>
      <c r="I65" s="185"/>
      <c r="J65" s="16"/>
      <c r="K65" s="184"/>
      <c r="L65" s="185"/>
      <c r="M65" s="16"/>
      <c r="N65" s="184">
        <f t="shared" si="6"/>
        <v>0</v>
      </c>
      <c r="O65" s="186"/>
    </row>
    <row r="66" spans="1:15" x14ac:dyDescent="0.25">
      <c r="A66" s="1">
        <v>4</v>
      </c>
      <c r="B66" s="183"/>
      <c r="C66" s="183"/>
      <c r="D66" s="183"/>
      <c r="E66" s="184"/>
      <c r="F66" s="185"/>
      <c r="G66" s="16"/>
      <c r="H66" s="184"/>
      <c r="I66" s="185"/>
      <c r="J66" s="16"/>
      <c r="K66" s="184"/>
      <c r="L66" s="185"/>
      <c r="M66" s="16"/>
      <c r="N66" s="184">
        <f t="shared" si="6"/>
        <v>0</v>
      </c>
      <c r="O66" s="186"/>
    </row>
    <row r="67" spans="1:15" x14ac:dyDescent="0.25">
      <c r="A67" s="1">
        <v>5</v>
      </c>
      <c r="B67" s="183"/>
      <c r="C67" s="183"/>
      <c r="D67" s="183"/>
      <c r="E67" s="184"/>
      <c r="F67" s="185"/>
      <c r="G67" s="16"/>
      <c r="H67" s="184"/>
      <c r="I67" s="185"/>
      <c r="J67" s="16"/>
      <c r="K67" s="184"/>
      <c r="L67" s="185"/>
      <c r="M67" s="16"/>
      <c r="N67" s="184">
        <f t="shared" si="6"/>
        <v>0</v>
      </c>
      <c r="O67" s="186"/>
    </row>
    <row r="68" spans="1:15" x14ac:dyDescent="0.25">
      <c r="A68" s="1">
        <v>6</v>
      </c>
      <c r="B68" s="183"/>
      <c r="C68" s="183"/>
      <c r="D68" s="183"/>
      <c r="E68" s="184"/>
      <c r="F68" s="185"/>
      <c r="G68" s="16"/>
      <c r="H68" s="184"/>
      <c r="I68" s="185"/>
      <c r="J68" s="16"/>
      <c r="K68" s="184"/>
      <c r="L68" s="185"/>
      <c r="M68" s="16"/>
      <c r="N68" s="184">
        <f t="shared" si="6"/>
        <v>0</v>
      </c>
      <c r="O68" s="186"/>
    </row>
    <row r="69" spans="1:15" x14ac:dyDescent="0.25">
      <c r="A69" s="1">
        <v>7</v>
      </c>
      <c r="B69" s="183"/>
      <c r="C69" s="183"/>
      <c r="D69" s="183"/>
      <c r="E69" s="184"/>
      <c r="F69" s="185"/>
      <c r="G69" s="16"/>
      <c r="H69" s="184"/>
      <c r="I69" s="185"/>
      <c r="J69" s="16"/>
      <c r="K69" s="184"/>
      <c r="L69" s="185"/>
      <c r="M69" s="16"/>
      <c r="N69" s="184">
        <f t="shared" si="6"/>
        <v>0</v>
      </c>
      <c r="O69" s="186"/>
    </row>
    <row r="70" spans="1:15" ht="11.45" customHeight="1" x14ac:dyDescent="0.25">
      <c r="B70" s="173" t="s">
        <v>8</v>
      </c>
      <c r="C70" s="174"/>
      <c r="D70" s="175"/>
      <c r="E70" s="194"/>
      <c r="F70" s="195"/>
      <c r="G70" s="10"/>
      <c r="H70" s="194"/>
      <c r="I70" s="195"/>
      <c r="J70" s="10"/>
      <c r="K70" s="194"/>
      <c r="L70" s="195"/>
      <c r="M70" s="10"/>
      <c r="N70" s="202">
        <f>SUM(N63:O69)</f>
        <v>0</v>
      </c>
      <c r="O70" s="203"/>
    </row>
    <row r="72" spans="1:15" x14ac:dyDescent="0.25">
      <c r="B72" s="7" t="s">
        <v>58</v>
      </c>
    </row>
    <row r="73" spans="1:15" ht="13.5" customHeight="1" x14ac:dyDescent="0.25">
      <c r="B73" s="163" t="s">
        <v>35</v>
      </c>
      <c r="C73" s="163"/>
      <c r="D73" s="163"/>
      <c r="E73" s="179" t="s">
        <v>25</v>
      </c>
      <c r="F73" s="180"/>
      <c r="G73" s="17" t="s">
        <v>26</v>
      </c>
      <c r="H73" s="179" t="s">
        <v>9</v>
      </c>
      <c r="I73" s="181"/>
      <c r="J73" s="17" t="s">
        <v>26</v>
      </c>
      <c r="K73" s="179" t="s">
        <v>10</v>
      </c>
      <c r="L73" s="181"/>
      <c r="M73" s="17" t="s">
        <v>26</v>
      </c>
      <c r="N73" s="187" t="s">
        <v>42</v>
      </c>
      <c r="O73" s="188"/>
    </row>
    <row r="74" spans="1:15" x14ac:dyDescent="0.25">
      <c r="A74" s="1">
        <v>1</v>
      </c>
      <c r="B74" s="183"/>
      <c r="C74" s="183"/>
      <c r="D74" s="183"/>
      <c r="E74" s="184"/>
      <c r="F74" s="185"/>
      <c r="G74" s="16"/>
      <c r="H74" s="184"/>
      <c r="I74" s="185"/>
      <c r="J74" s="16"/>
      <c r="K74" s="184"/>
      <c r="L74" s="185"/>
      <c r="M74" s="16"/>
      <c r="N74" s="184">
        <f t="shared" ref="N74:N80" si="7">G74+J74+M74</f>
        <v>0</v>
      </c>
      <c r="O74" s="186"/>
    </row>
    <row r="75" spans="1:15" x14ac:dyDescent="0.25">
      <c r="A75" s="1">
        <v>2</v>
      </c>
      <c r="B75" s="183"/>
      <c r="C75" s="183"/>
      <c r="D75" s="183"/>
      <c r="E75" s="184"/>
      <c r="F75" s="185"/>
      <c r="G75" s="16"/>
      <c r="H75" s="184"/>
      <c r="I75" s="185"/>
      <c r="J75" s="16"/>
      <c r="K75" s="184"/>
      <c r="L75" s="185"/>
      <c r="M75" s="16"/>
      <c r="N75" s="184">
        <f t="shared" si="7"/>
        <v>0</v>
      </c>
      <c r="O75" s="186"/>
    </row>
    <row r="76" spans="1:15" x14ac:dyDescent="0.25">
      <c r="A76" s="1">
        <v>3</v>
      </c>
      <c r="B76" s="183"/>
      <c r="C76" s="183"/>
      <c r="D76" s="183"/>
      <c r="E76" s="184"/>
      <c r="F76" s="185"/>
      <c r="G76" s="16"/>
      <c r="H76" s="184"/>
      <c r="I76" s="185"/>
      <c r="J76" s="16"/>
      <c r="K76" s="184"/>
      <c r="L76" s="185"/>
      <c r="M76" s="16"/>
      <c r="N76" s="184">
        <f t="shared" si="7"/>
        <v>0</v>
      </c>
      <c r="O76" s="186"/>
    </row>
    <row r="77" spans="1:15" x14ac:dyDescent="0.25">
      <c r="A77" s="1">
        <v>4</v>
      </c>
      <c r="B77" s="183"/>
      <c r="C77" s="183"/>
      <c r="D77" s="183"/>
      <c r="E77" s="184"/>
      <c r="F77" s="185"/>
      <c r="G77" s="16"/>
      <c r="H77" s="184"/>
      <c r="I77" s="185"/>
      <c r="J77" s="16"/>
      <c r="K77" s="184"/>
      <c r="L77" s="185"/>
      <c r="M77" s="16"/>
      <c r="N77" s="184">
        <f t="shared" si="7"/>
        <v>0</v>
      </c>
      <c r="O77" s="186"/>
    </row>
    <row r="78" spans="1:15" x14ac:dyDescent="0.25">
      <c r="A78" s="1">
        <v>5</v>
      </c>
      <c r="B78" s="183"/>
      <c r="C78" s="183"/>
      <c r="D78" s="183"/>
      <c r="E78" s="184"/>
      <c r="F78" s="185"/>
      <c r="G78" s="16"/>
      <c r="H78" s="184"/>
      <c r="I78" s="185"/>
      <c r="J78" s="16"/>
      <c r="K78" s="184"/>
      <c r="L78" s="185"/>
      <c r="M78" s="16"/>
      <c r="N78" s="184">
        <f t="shared" si="7"/>
        <v>0</v>
      </c>
      <c r="O78" s="186"/>
    </row>
    <row r="79" spans="1:15" x14ac:dyDescent="0.25">
      <c r="A79" s="1">
        <v>6</v>
      </c>
      <c r="B79" s="183"/>
      <c r="C79" s="183"/>
      <c r="D79" s="183"/>
      <c r="E79" s="184"/>
      <c r="F79" s="185"/>
      <c r="G79" s="16"/>
      <c r="H79" s="184"/>
      <c r="I79" s="185"/>
      <c r="J79" s="16"/>
      <c r="K79" s="184"/>
      <c r="L79" s="185"/>
      <c r="M79" s="16"/>
      <c r="N79" s="184">
        <f t="shared" si="7"/>
        <v>0</v>
      </c>
      <c r="O79" s="186"/>
    </row>
    <row r="80" spans="1:15" x14ac:dyDescent="0.25">
      <c r="A80" s="1">
        <v>7</v>
      </c>
      <c r="B80" s="183"/>
      <c r="C80" s="183"/>
      <c r="D80" s="183"/>
      <c r="E80" s="184"/>
      <c r="F80" s="185"/>
      <c r="G80" s="16"/>
      <c r="H80" s="184"/>
      <c r="I80" s="185"/>
      <c r="J80" s="16"/>
      <c r="K80" s="184"/>
      <c r="L80" s="185"/>
      <c r="M80" s="16"/>
      <c r="N80" s="184">
        <f t="shared" si="7"/>
        <v>0</v>
      </c>
      <c r="O80" s="186"/>
    </row>
    <row r="81" spans="2:15" ht="11.45" customHeight="1" x14ac:dyDescent="0.25">
      <c r="B81" s="173" t="s">
        <v>8</v>
      </c>
      <c r="C81" s="174"/>
      <c r="D81" s="175"/>
      <c r="E81" s="194"/>
      <c r="F81" s="195"/>
      <c r="G81" s="10"/>
      <c r="H81" s="194"/>
      <c r="I81" s="195"/>
      <c r="J81" s="10"/>
      <c r="K81" s="194"/>
      <c r="L81" s="195"/>
      <c r="M81" s="10"/>
      <c r="N81" s="202">
        <f>SUM(N74:O80)</f>
        <v>0</v>
      </c>
      <c r="O81" s="203"/>
    </row>
    <row r="82" spans="2:15" ht="11.45" customHeight="1" x14ac:dyDescent="0.25">
      <c r="B82" s="230"/>
      <c r="C82" s="230"/>
      <c r="D82" s="230"/>
      <c r="E82" s="232"/>
      <c r="F82" s="232"/>
      <c r="G82" s="233"/>
      <c r="H82" s="232"/>
      <c r="I82" s="232"/>
      <c r="J82" s="233"/>
      <c r="K82" s="232"/>
      <c r="L82" s="232"/>
      <c r="M82" s="233"/>
      <c r="N82" s="231"/>
      <c r="O82" s="231"/>
    </row>
    <row r="83" spans="2:15" ht="14.45" customHeight="1" x14ac:dyDescent="0.25">
      <c r="B83" s="196" t="s">
        <v>19</v>
      </c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</row>
    <row r="84" spans="2:15" ht="26.45" customHeight="1" x14ac:dyDescent="0.25">
      <c r="B84" s="197" t="s">
        <v>15</v>
      </c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</row>
    <row r="85" spans="2:15" ht="5.25" customHeight="1" thickBot="1" x14ac:dyDescent="0.3">
      <c r="B85" s="12"/>
      <c r="C85"/>
      <c r="D85"/>
    </row>
    <row r="86" spans="2:15" ht="15" customHeight="1" x14ac:dyDescent="0.25">
      <c r="B86" s="198" t="s">
        <v>21</v>
      </c>
      <c r="C86" s="199"/>
      <c r="D86" s="199"/>
      <c r="E86" s="199"/>
      <c r="F86" s="13"/>
      <c r="G86" s="200" t="s">
        <v>16</v>
      </c>
      <c r="H86" s="199"/>
      <c r="I86" s="199"/>
      <c r="J86" s="199"/>
      <c r="K86" s="199"/>
      <c r="L86" s="199"/>
      <c r="M86" s="200" t="s">
        <v>17</v>
      </c>
      <c r="N86" s="199"/>
      <c r="O86" s="201"/>
    </row>
    <row r="87" spans="2:15" ht="25.5" customHeight="1" thickBot="1" x14ac:dyDescent="0.3">
      <c r="B87" s="189"/>
      <c r="C87" s="190"/>
      <c r="D87" s="190"/>
      <c r="E87" s="190"/>
      <c r="F87" s="14"/>
      <c r="G87" s="191"/>
      <c r="H87" s="190"/>
      <c r="I87" s="190"/>
      <c r="J87" s="190"/>
      <c r="K87" s="190"/>
      <c r="L87" s="192"/>
      <c r="M87" s="191"/>
      <c r="N87" s="190"/>
      <c r="O87" s="193"/>
    </row>
    <row r="88" spans="2:15" ht="15" x14ac:dyDescent="0.25">
      <c r="B88" s="12"/>
      <c r="C88"/>
      <c r="D88"/>
    </row>
    <row r="89" spans="2:15" ht="14.45" customHeight="1" x14ac:dyDescent="0.25">
      <c r="B89" s="196" t="s">
        <v>20</v>
      </c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</row>
    <row r="90" spans="2:15" ht="24.6" customHeight="1" x14ac:dyDescent="0.25">
      <c r="B90" s="197" t="s">
        <v>18</v>
      </c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</row>
    <row r="91" spans="2:15" ht="5.25" customHeight="1" thickBot="1" x14ac:dyDescent="0.3">
      <c r="B91" s="12"/>
      <c r="C91"/>
      <c r="D91"/>
    </row>
    <row r="92" spans="2:15" x14ac:dyDescent="0.25">
      <c r="B92" s="198" t="s">
        <v>22</v>
      </c>
      <c r="C92" s="199"/>
      <c r="D92" s="199"/>
      <c r="E92" s="199"/>
      <c r="F92" s="13"/>
      <c r="G92" s="200" t="s">
        <v>16</v>
      </c>
      <c r="H92" s="199"/>
      <c r="I92" s="199"/>
      <c r="J92" s="199"/>
      <c r="K92" s="199"/>
      <c r="L92" s="199"/>
      <c r="M92" s="200" t="s">
        <v>17</v>
      </c>
      <c r="N92" s="199"/>
      <c r="O92" s="201"/>
    </row>
    <row r="93" spans="2:15" ht="25.5" customHeight="1" thickBot="1" x14ac:dyDescent="0.3">
      <c r="B93" s="189"/>
      <c r="C93" s="190"/>
      <c r="D93" s="190"/>
      <c r="E93" s="190"/>
      <c r="F93" s="14"/>
      <c r="G93" s="191"/>
      <c r="H93" s="190"/>
      <c r="I93" s="190"/>
      <c r="J93" s="190"/>
      <c r="K93" s="190"/>
      <c r="L93" s="192"/>
      <c r="M93" s="191"/>
      <c r="N93" s="190"/>
      <c r="O93" s="193"/>
    </row>
  </sheetData>
  <mergeCells count="258">
    <mergeCell ref="B81:D81"/>
    <mergeCell ref="E81:F81"/>
    <mergeCell ref="H81:I81"/>
    <mergeCell ref="K81:L81"/>
    <mergeCell ref="N81:O81"/>
    <mergeCell ref="B79:D79"/>
    <mergeCell ref="E79:F79"/>
    <mergeCell ref="H79:I79"/>
    <mergeCell ref="K79:L79"/>
    <mergeCell ref="N79:O79"/>
    <mergeCell ref="B80:D80"/>
    <mergeCell ref="E80:F80"/>
    <mergeCell ref="H80:I80"/>
    <mergeCell ref="K80:L80"/>
    <mergeCell ref="N80:O80"/>
    <mergeCell ref="B77:D77"/>
    <mergeCell ref="E77:F77"/>
    <mergeCell ref="H77:I77"/>
    <mergeCell ref="K77:L77"/>
    <mergeCell ref="N77:O77"/>
    <mergeCell ref="B78:D78"/>
    <mergeCell ref="E78:F78"/>
    <mergeCell ref="H78:I78"/>
    <mergeCell ref="K78:L78"/>
    <mergeCell ref="N78:O78"/>
    <mergeCell ref="B75:D75"/>
    <mergeCell ref="E75:F75"/>
    <mergeCell ref="H75:I75"/>
    <mergeCell ref="K75:L75"/>
    <mergeCell ref="N75:O75"/>
    <mergeCell ref="B76:D76"/>
    <mergeCell ref="E76:F76"/>
    <mergeCell ref="H76:I76"/>
    <mergeCell ref="K76:L76"/>
    <mergeCell ref="N76:O76"/>
    <mergeCell ref="B73:D73"/>
    <mergeCell ref="E73:F73"/>
    <mergeCell ref="H73:I73"/>
    <mergeCell ref="K73:L73"/>
    <mergeCell ref="N73:O73"/>
    <mergeCell ref="B74:D74"/>
    <mergeCell ref="E74:F74"/>
    <mergeCell ref="H74:I74"/>
    <mergeCell ref="K74:L74"/>
    <mergeCell ref="N74:O74"/>
    <mergeCell ref="B55:D55"/>
    <mergeCell ref="E55:F55"/>
    <mergeCell ref="H55:I55"/>
    <mergeCell ref="K55:L55"/>
    <mergeCell ref="N55:O55"/>
    <mergeCell ref="B56:D56"/>
    <mergeCell ref="E56:F56"/>
    <mergeCell ref="H56:I56"/>
    <mergeCell ref="K56:L56"/>
    <mergeCell ref="N56:O56"/>
    <mergeCell ref="B53:D53"/>
    <mergeCell ref="E53:F53"/>
    <mergeCell ref="H53:I53"/>
    <mergeCell ref="K53:L53"/>
    <mergeCell ref="N53:O53"/>
    <mergeCell ref="B54:D54"/>
    <mergeCell ref="E54:F54"/>
    <mergeCell ref="H54:I54"/>
    <mergeCell ref="K54:L54"/>
    <mergeCell ref="N54:O54"/>
    <mergeCell ref="B51:D51"/>
    <mergeCell ref="E51:F51"/>
    <mergeCell ref="H51:I51"/>
    <mergeCell ref="K51:L51"/>
    <mergeCell ref="N51:O51"/>
    <mergeCell ref="B52:D52"/>
    <mergeCell ref="E52:F52"/>
    <mergeCell ref="H52:I52"/>
    <mergeCell ref="K52:L52"/>
    <mergeCell ref="N52:O52"/>
    <mergeCell ref="B49:D49"/>
    <mergeCell ref="E49:F49"/>
    <mergeCell ref="H49:I49"/>
    <mergeCell ref="K49:L49"/>
    <mergeCell ref="N49:O49"/>
    <mergeCell ref="B50:D50"/>
    <mergeCell ref="E50:F50"/>
    <mergeCell ref="H50:I50"/>
    <mergeCell ref="K50:L50"/>
    <mergeCell ref="N50:O50"/>
    <mergeCell ref="J30:K30"/>
    <mergeCell ref="N30:O30"/>
    <mergeCell ref="B31:D31"/>
    <mergeCell ref="J31:K31"/>
    <mergeCell ref="N31:O31"/>
    <mergeCell ref="B48:D48"/>
    <mergeCell ref="E48:F48"/>
    <mergeCell ref="H48:I48"/>
    <mergeCell ref="K48:L48"/>
    <mergeCell ref="N48:O48"/>
    <mergeCell ref="B44:D44"/>
    <mergeCell ref="E44:F44"/>
    <mergeCell ref="H44:I44"/>
    <mergeCell ref="K44:L44"/>
    <mergeCell ref="N44:O44"/>
    <mergeCell ref="B45:D45"/>
    <mergeCell ref="N45:O45"/>
    <mergeCell ref="B42:D42"/>
    <mergeCell ref="E42:F42"/>
    <mergeCell ref="H42:I42"/>
    <mergeCell ref="K42:L42"/>
    <mergeCell ref="N42:O42"/>
    <mergeCell ref="B43:D43"/>
    <mergeCell ref="B93:E93"/>
    <mergeCell ref="G93:L93"/>
    <mergeCell ref="M93:O93"/>
    <mergeCell ref="E45:F45"/>
    <mergeCell ref="H45:I45"/>
    <mergeCell ref="K45:L45"/>
    <mergeCell ref="E70:F70"/>
    <mergeCell ref="H70:I70"/>
    <mergeCell ref="K70:L70"/>
    <mergeCell ref="B87:E87"/>
    <mergeCell ref="G87:L87"/>
    <mergeCell ref="M87:O87"/>
    <mergeCell ref="B89:O89"/>
    <mergeCell ref="B90:O90"/>
    <mergeCell ref="B92:E92"/>
    <mergeCell ref="G92:L92"/>
    <mergeCell ref="M92:O92"/>
    <mergeCell ref="B70:D70"/>
    <mergeCell ref="N70:O70"/>
    <mergeCell ref="B83:O83"/>
    <mergeCell ref="B84:O84"/>
    <mergeCell ref="B86:E86"/>
    <mergeCell ref="G86:L86"/>
    <mergeCell ref="M86:O86"/>
    <mergeCell ref="B68:D68"/>
    <mergeCell ref="E68:F68"/>
    <mergeCell ref="H68:I68"/>
    <mergeCell ref="K68:L68"/>
    <mergeCell ref="N68:O68"/>
    <mergeCell ref="B69:D69"/>
    <mergeCell ref="E69:F69"/>
    <mergeCell ref="H69:I69"/>
    <mergeCell ref="K69:L69"/>
    <mergeCell ref="N69:O69"/>
    <mergeCell ref="B66:D66"/>
    <mergeCell ref="E66:F66"/>
    <mergeCell ref="H66:I66"/>
    <mergeCell ref="K66:L66"/>
    <mergeCell ref="N66:O66"/>
    <mergeCell ref="B67:D67"/>
    <mergeCell ref="E67:F67"/>
    <mergeCell ref="H67:I67"/>
    <mergeCell ref="K67:L67"/>
    <mergeCell ref="N67:O67"/>
    <mergeCell ref="B64:D64"/>
    <mergeCell ref="E64:F64"/>
    <mergeCell ref="H64:I64"/>
    <mergeCell ref="K64:L64"/>
    <mergeCell ref="N64:O64"/>
    <mergeCell ref="B65:D65"/>
    <mergeCell ref="E65:F65"/>
    <mergeCell ref="H65:I65"/>
    <mergeCell ref="K65:L65"/>
    <mergeCell ref="N65:O65"/>
    <mergeCell ref="B62:D62"/>
    <mergeCell ref="E62:F62"/>
    <mergeCell ref="H62:I62"/>
    <mergeCell ref="K62:L62"/>
    <mergeCell ref="N62:O62"/>
    <mergeCell ref="B63:D63"/>
    <mergeCell ref="E63:F63"/>
    <mergeCell ref="H63:I63"/>
    <mergeCell ref="K63:L63"/>
    <mergeCell ref="N63:O63"/>
    <mergeCell ref="E43:F43"/>
    <mergeCell ref="H43:I43"/>
    <mergeCell ref="K43:L43"/>
    <mergeCell ref="N43:O43"/>
    <mergeCell ref="B40:D40"/>
    <mergeCell ref="E40:F40"/>
    <mergeCell ref="H40:I40"/>
    <mergeCell ref="K40:L40"/>
    <mergeCell ref="N40:O40"/>
    <mergeCell ref="B41:D41"/>
    <mergeCell ref="E41:F41"/>
    <mergeCell ref="H41:I41"/>
    <mergeCell ref="K41:L41"/>
    <mergeCell ref="N41:O41"/>
    <mergeCell ref="N25:O25"/>
    <mergeCell ref="B26:D26"/>
    <mergeCell ref="B38:D38"/>
    <mergeCell ref="E38:F38"/>
    <mergeCell ref="H38:I38"/>
    <mergeCell ref="K38:L38"/>
    <mergeCell ref="N38:O38"/>
    <mergeCell ref="B39:D39"/>
    <mergeCell ref="E39:F39"/>
    <mergeCell ref="H39:I39"/>
    <mergeCell ref="K39:L39"/>
    <mergeCell ref="N39:O39"/>
    <mergeCell ref="J26:K26"/>
    <mergeCell ref="N26:O26"/>
    <mergeCell ref="B27:D27"/>
    <mergeCell ref="J27:K27"/>
    <mergeCell ref="N27:O27"/>
    <mergeCell ref="B28:D28"/>
    <mergeCell ref="J28:K28"/>
    <mergeCell ref="N28:O28"/>
    <mergeCell ref="B29:D29"/>
    <mergeCell ref="J29:K29"/>
    <mergeCell ref="N29:O29"/>
    <mergeCell ref="B30:D30"/>
    <mergeCell ref="J15:K15"/>
    <mergeCell ref="N15:O15"/>
    <mergeCell ref="B20:D20"/>
    <mergeCell ref="J20:K20"/>
    <mergeCell ref="N20:O20"/>
    <mergeCell ref="B37:D37"/>
    <mergeCell ref="E37:F37"/>
    <mergeCell ref="H37:I37"/>
    <mergeCell ref="K37:L37"/>
    <mergeCell ref="N37:O37"/>
    <mergeCell ref="B18:D18"/>
    <mergeCell ref="J18:K18"/>
    <mergeCell ref="N18:O18"/>
    <mergeCell ref="B19:D19"/>
    <mergeCell ref="J19:K19"/>
    <mergeCell ref="N19:O19"/>
    <mergeCell ref="B23:D23"/>
    <mergeCell ref="J23:K23"/>
    <mergeCell ref="N23:O23"/>
    <mergeCell ref="B24:D24"/>
    <mergeCell ref="J24:K24"/>
    <mergeCell ref="N24:O24"/>
    <mergeCell ref="B25:D25"/>
    <mergeCell ref="J25:K25"/>
    <mergeCell ref="B59:O59"/>
    <mergeCell ref="B9:N9"/>
    <mergeCell ref="B12:D12"/>
    <mergeCell ref="J12:K12"/>
    <mergeCell ref="N12:O12"/>
    <mergeCell ref="B13:D13"/>
    <mergeCell ref="J13:K13"/>
    <mergeCell ref="N13:O13"/>
    <mergeCell ref="B5:G5"/>
    <mergeCell ref="H5:K5"/>
    <mergeCell ref="L5:N5"/>
    <mergeCell ref="B6:G6"/>
    <mergeCell ref="H6:K6"/>
    <mergeCell ref="L6:N6"/>
    <mergeCell ref="B16:D16"/>
    <mergeCell ref="J16:K16"/>
    <mergeCell ref="N16:O16"/>
    <mergeCell ref="B17:D17"/>
    <mergeCell ref="J17:K17"/>
    <mergeCell ref="N17:O17"/>
    <mergeCell ref="B14:D14"/>
    <mergeCell ref="J14:K14"/>
    <mergeCell ref="N14:O14"/>
    <mergeCell ref="B15:D15"/>
  </mergeCells>
  <pageMargins left="0.5" right="0.5" top="0.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BE23-4977-4DB2-8879-1E61DFA4AD2E}">
  <dimension ref="A1:Q93"/>
  <sheetViews>
    <sheetView topLeftCell="A61" zoomScaleNormal="100" workbookViewId="0">
      <selection activeCell="I99" sqref="I99"/>
    </sheetView>
  </sheetViews>
  <sheetFormatPr defaultColWidth="8.85546875" defaultRowHeight="13.5" x14ac:dyDescent="0.25"/>
  <cols>
    <col min="1" max="1" width="3.140625" style="1" customWidth="1"/>
    <col min="2" max="3" width="8.85546875" style="1"/>
    <col min="4" max="4" width="6.140625" style="1" customWidth="1"/>
    <col min="5" max="5" width="12.85546875" style="1" customWidth="1"/>
    <col min="6" max="6" width="14.140625" style="1" customWidth="1"/>
    <col min="7" max="7" width="7.5703125" style="1" customWidth="1"/>
    <col min="8" max="8" width="10.28515625" style="1" customWidth="1"/>
    <col min="9" max="9" width="10.42578125" style="1" customWidth="1"/>
    <col min="10" max="10" width="8.85546875" style="1"/>
    <col min="11" max="11" width="6.5703125" style="1" customWidth="1"/>
    <col min="12" max="12" width="11.28515625" style="1" customWidth="1"/>
    <col min="13" max="13" width="8.42578125" style="1" customWidth="1"/>
    <col min="14" max="14" width="12.85546875" style="1" customWidth="1"/>
    <col min="15" max="15" width="15.140625" style="1" customWidth="1"/>
    <col min="16" max="16384" width="8.85546875" style="1"/>
  </cols>
  <sheetData>
    <row r="1" spans="1:17" ht="14.45" x14ac:dyDescent="0.35">
      <c r="B1"/>
      <c r="E1" s="3" t="s">
        <v>37</v>
      </c>
    </row>
    <row r="2" spans="1:17" ht="15.6" x14ac:dyDescent="0.35">
      <c r="E2" s="4" t="s">
        <v>0</v>
      </c>
    </row>
    <row r="3" spans="1:17" ht="11.45" x14ac:dyDescent="0.25">
      <c r="E3" s="5" t="s">
        <v>14</v>
      </c>
    </row>
    <row r="5" spans="1:17" ht="11.45" x14ac:dyDescent="0.25">
      <c r="B5" s="171" t="s">
        <v>1</v>
      </c>
      <c r="C5" s="171"/>
      <c r="D5" s="171"/>
      <c r="E5" s="171"/>
      <c r="F5" s="171"/>
      <c r="G5" s="171"/>
      <c r="H5" s="171" t="s">
        <v>2</v>
      </c>
      <c r="I5" s="171"/>
      <c r="J5" s="171"/>
      <c r="K5" s="171"/>
      <c r="L5" s="171" t="s">
        <v>3</v>
      </c>
      <c r="M5" s="171"/>
      <c r="N5" s="171"/>
    </row>
    <row r="6" spans="1:17" ht="15" customHeight="1" x14ac:dyDescent="0.25"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spans="1:17" ht="11.45" x14ac:dyDescent="0.25">
      <c r="B7" s="2"/>
    </row>
    <row r="8" spans="1:17" ht="11.45" x14ac:dyDescent="0.25">
      <c r="B8" s="7" t="s">
        <v>11</v>
      </c>
    </row>
    <row r="9" spans="1:17" ht="11.45" x14ac:dyDescent="0.25">
      <c r="B9" s="162" t="s">
        <v>38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1"/>
    </row>
    <row r="10" spans="1:17" ht="12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7" ht="12" x14ac:dyDescent="0.25">
      <c r="B11" s="7" t="s">
        <v>59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7" ht="34.5" customHeight="1" x14ac:dyDescent="0.25">
      <c r="B12" s="163" t="s">
        <v>35</v>
      </c>
      <c r="C12" s="163"/>
      <c r="D12" s="163"/>
      <c r="E12" s="18" t="s">
        <v>24</v>
      </c>
      <c r="F12" s="21" t="s">
        <v>23</v>
      </c>
      <c r="G12" s="21" t="s">
        <v>31</v>
      </c>
      <c r="H12" s="21" t="s">
        <v>28</v>
      </c>
      <c r="I12" s="21" t="s">
        <v>29</v>
      </c>
      <c r="J12" s="164" t="s">
        <v>27</v>
      </c>
      <c r="K12" s="165"/>
      <c r="L12" s="18" t="s">
        <v>4</v>
      </c>
      <c r="M12" s="18" t="s">
        <v>5</v>
      </c>
      <c r="N12" s="166" t="s">
        <v>6</v>
      </c>
      <c r="O12" s="166"/>
      <c r="P12" s="18" t="s">
        <v>13</v>
      </c>
      <c r="Q12" s="18" t="s">
        <v>57</v>
      </c>
    </row>
    <row r="13" spans="1:17" ht="11.45" x14ac:dyDescent="0.25">
      <c r="A13" s="1">
        <v>1</v>
      </c>
      <c r="B13" s="167"/>
      <c r="C13" s="167"/>
      <c r="D13" s="167"/>
      <c r="E13" s="15"/>
      <c r="F13" s="15"/>
      <c r="G13" s="15"/>
      <c r="H13" s="15"/>
      <c r="I13" s="15"/>
      <c r="J13" s="168"/>
      <c r="K13" s="169"/>
      <c r="L13" s="8"/>
      <c r="M13" s="8"/>
      <c r="N13" s="170"/>
      <c r="O13" s="170"/>
      <c r="P13" s="115">
        <f t="shared" ref="P13:P19" si="0">J13-L13-M13-N13</f>
        <v>0</v>
      </c>
      <c r="Q13" s="8">
        <f>SUM(L13:P13)</f>
        <v>0</v>
      </c>
    </row>
    <row r="14" spans="1:17" ht="11.45" x14ac:dyDescent="0.25">
      <c r="A14" s="1">
        <v>2</v>
      </c>
      <c r="B14" s="167"/>
      <c r="C14" s="167"/>
      <c r="D14" s="167"/>
      <c r="E14" s="15"/>
      <c r="F14" s="15"/>
      <c r="G14" s="15"/>
      <c r="H14" s="15"/>
      <c r="I14" s="15"/>
      <c r="J14" s="168"/>
      <c r="K14" s="169"/>
      <c r="L14" s="8"/>
      <c r="M14" s="8"/>
      <c r="N14" s="170"/>
      <c r="O14" s="170"/>
      <c r="P14" s="8">
        <f t="shared" si="0"/>
        <v>0</v>
      </c>
      <c r="Q14" s="8">
        <f t="shared" ref="Q14:Q19" si="1">SUM(L14:P14)</f>
        <v>0</v>
      </c>
    </row>
    <row r="15" spans="1:17" ht="11.45" x14ac:dyDescent="0.25">
      <c r="A15" s="1">
        <v>3</v>
      </c>
      <c r="B15" s="167"/>
      <c r="C15" s="167"/>
      <c r="D15" s="167"/>
      <c r="E15" s="15"/>
      <c r="F15" s="15"/>
      <c r="G15" s="15"/>
      <c r="H15" s="15"/>
      <c r="I15" s="15"/>
      <c r="J15" s="168"/>
      <c r="K15" s="169"/>
      <c r="L15" s="8"/>
      <c r="M15" s="8"/>
      <c r="N15" s="170"/>
      <c r="O15" s="170"/>
      <c r="P15" s="8">
        <f t="shared" si="0"/>
        <v>0</v>
      </c>
      <c r="Q15" s="8">
        <f t="shared" si="1"/>
        <v>0</v>
      </c>
    </row>
    <row r="16" spans="1:17" ht="11.45" x14ac:dyDescent="0.25">
      <c r="A16" s="1">
        <v>4</v>
      </c>
      <c r="B16" s="167"/>
      <c r="C16" s="167"/>
      <c r="D16" s="167"/>
      <c r="E16" s="15"/>
      <c r="F16" s="15"/>
      <c r="G16" s="15"/>
      <c r="H16" s="15"/>
      <c r="I16" s="15"/>
      <c r="J16" s="168"/>
      <c r="K16" s="169"/>
      <c r="L16" s="8"/>
      <c r="M16" s="8"/>
      <c r="N16" s="170"/>
      <c r="O16" s="170"/>
      <c r="P16" s="8">
        <f t="shared" si="0"/>
        <v>0</v>
      </c>
      <c r="Q16" s="8">
        <f t="shared" si="1"/>
        <v>0</v>
      </c>
    </row>
    <row r="17" spans="1:17" ht="11.45" x14ac:dyDescent="0.25">
      <c r="A17" s="1">
        <v>5</v>
      </c>
      <c r="B17" s="167"/>
      <c r="C17" s="167"/>
      <c r="D17" s="167"/>
      <c r="E17" s="15"/>
      <c r="F17" s="15"/>
      <c r="G17" s="15"/>
      <c r="H17" s="15"/>
      <c r="I17" s="15"/>
      <c r="J17" s="168"/>
      <c r="K17" s="169"/>
      <c r="L17" s="8"/>
      <c r="M17" s="8"/>
      <c r="N17" s="170"/>
      <c r="O17" s="170"/>
      <c r="P17" s="8">
        <f t="shared" si="0"/>
        <v>0</v>
      </c>
      <c r="Q17" s="8">
        <f t="shared" si="1"/>
        <v>0</v>
      </c>
    </row>
    <row r="18" spans="1:17" ht="11.45" x14ac:dyDescent="0.25">
      <c r="A18" s="1">
        <v>6</v>
      </c>
      <c r="B18" s="167"/>
      <c r="C18" s="167"/>
      <c r="D18" s="167"/>
      <c r="E18" s="15"/>
      <c r="F18" s="15"/>
      <c r="G18" s="15"/>
      <c r="H18" s="15"/>
      <c r="I18" s="15"/>
      <c r="J18" s="168"/>
      <c r="K18" s="169"/>
      <c r="L18" s="8"/>
      <c r="M18" s="8"/>
      <c r="N18" s="170"/>
      <c r="O18" s="170"/>
      <c r="P18" s="8">
        <f t="shared" si="0"/>
        <v>0</v>
      </c>
      <c r="Q18" s="8">
        <f t="shared" si="1"/>
        <v>0</v>
      </c>
    </row>
    <row r="19" spans="1:17" ht="11.45" x14ac:dyDescent="0.25">
      <c r="A19" s="1">
        <v>7</v>
      </c>
      <c r="B19" s="167"/>
      <c r="C19" s="167"/>
      <c r="D19" s="167"/>
      <c r="E19" s="15"/>
      <c r="F19" s="15"/>
      <c r="G19" s="15"/>
      <c r="H19" s="15"/>
      <c r="I19" s="15"/>
      <c r="J19" s="168"/>
      <c r="K19" s="169"/>
      <c r="L19" s="8"/>
      <c r="M19" s="8"/>
      <c r="N19" s="170"/>
      <c r="O19" s="170"/>
      <c r="P19" s="8">
        <f t="shared" si="0"/>
        <v>0</v>
      </c>
      <c r="Q19" s="8">
        <f t="shared" si="1"/>
        <v>0</v>
      </c>
    </row>
    <row r="20" spans="1:17" ht="11.45" x14ac:dyDescent="0.25">
      <c r="B20" s="173" t="s">
        <v>8</v>
      </c>
      <c r="C20" s="174"/>
      <c r="D20" s="175"/>
      <c r="E20" s="10"/>
      <c r="F20" s="10"/>
      <c r="G20" s="20"/>
      <c r="H20" s="20"/>
      <c r="I20" s="20"/>
      <c r="J20" s="176">
        <f>SUM(J13:J19)</f>
        <v>0</v>
      </c>
      <c r="K20" s="177"/>
      <c r="L20" s="9">
        <f>SUM(L13:L19)</f>
        <v>0</v>
      </c>
      <c r="M20" s="9">
        <f>SUM(M13:M19)</f>
        <v>0</v>
      </c>
      <c r="N20" s="178">
        <f>SUM(N13:O19)</f>
        <v>0</v>
      </c>
      <c r="O20" s="178"/>
      <c r="P20" s="9">
        <f>SUM(P13:P19)</f>
        <v>0</v>
      </c>
      <c r="Q20" s="9">
        <f>SUM(L20:P20)</f>
        <v>0</v>
      </c>
    </row>
    <row r="21" spans="1:17" ht="11.45" x14ac:dyDescent="0.25">
      <c r="B21" s="26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8"/>
      <c r="O21" s="28"/>
      <c r="P21" s="27"/>
      <c r="Q21" s="27"/>
    </row>
    <row r="22" spans="1:17" ht="11.45" x14ac:dyDescent="0.25">
      <c r="B22" s="7" t="s">
        <v>58</v>
      </c>
    </row>
    <row r="23" spans="1:17" ht="34.5" customHeight="1" x14ac:dyDescent="0.25">
      <c r="B23" s="163" t="s">
        <v>35</v>
      </c>
      <c r="C23" s="163"/>
      <c r="D23" s="163"/>
      <c r="E23" s="18" t="s">
        <v>24</v>
      </c>
      <c r="F23" s="21" t="s">
        <v>23</v>
      </c>
      <c r="G23" s="21" t="s">
        <v>31</v>
      </c>
      <c r="H23" s="21" t="s">
        <v>29</v>
      </c>
      <c r="I23" s="21" t="s">
        <v>55</v>
      </c>
      <c r="J23" s="164" t="s">
        <v>27</v>
      </c>
      <c r="K23" s="165"/>
      <c r="L23" s="18" t="s">
        <v>4</v>
      </c>
      <c r="M23" s="18" t="s">
        <v>5</v>
      </c>
      <c r="N23" s="166" t="s">
        <v>6</v>
      </c>
      <c r="O23" s="166"/>
      <c r="P23" s="18" t="s">
        <v>13</v>
      </c>
      <c r="Q23" s="18" t="s">
        <v>56</v>
      </c>
    </row>
    <row r="24" spans="1:17" ht="11.45" x14ac:dyDescent="0.25">
      <c r="A24" s="1">
        <v>1</v>
      </c>
      <c r="B24" s="167"/>
      <c r="C24" s="167"/>
      <c r="D24" s="167"/>
      <c r="E24" s="15"/>
      <c r="F24" s="15"/>
      <c r="G24" s="15"/>
      <c r="H24" s="15"/>
      <c r="I24" s="15"/>
      <c r="J24" s="168"/>
      <c r="K24" s="169"/>
      <c r="L24" s="8"/>
      <c r="M24" s="8"/>
      <c r="N24" s="170"/>
      <c r="O24" s="170"/>
      <c r="P24" s="8">
        <f t="shared" ref="P24:P30" si="2">J24-L24-M24-N24</f>
        <v>0</v>
      </c>
      <c r="Q24" s="8">
        <f>SUM(L24:P24)</f>
        <v>0</v>
      </c>
    </row>
    <row r="25" spans="1:17" ht="11.45" x14ac:dyDescent="0.25">
      <c r="A25" s="1">
        <v>2</v>
      </c>
      <c r="B25" s="167"/>
      <c r="C25" s="167"/>
      <c r="D25" s="167"/>
      <c r="E25" s="15"/>
      <c r="F25" s="15"/>
      <c r="G25" s="15"/>
      <c r="H25" s="15"/>
      <c r="I25" s="15"/>
      <c r="J25" s="168"/>
      <c r="K25" s="169"/>
      <c r="L25" s="8"/>
      <c r="M25" s="8"/>
      <c r="N25" s="170"/>
      <c r="O25" s="170"/>
      <c r="P25" s="8">
        <f t="shared" si="2"/>
        <v>0</v>
      </c>
      <c r="Q25" s="8">
        <f t="shared" ref="Q25:Q30" si="3">SUM(L25:P25)</f>
        <v>0</v>
      </c>
    </row>
    <row r="26" spans="1:17" ht="11.45" x14ac:dyDescent="0.25">
      <c r="A26" s="1">
        <v>3</v>
      </c>
      <c r="B26" s="167"/>
      <c r="C26" s="167"/>
      <c r="D26" s="167"/>
      <c r="E26" s="15"/>
      <c r="F26" s="15"/>
      <c r="G26" s="15"/>
      <c r="H26" s="15"/>
      <c r="I26" s="15"/>
      <c r="J26" s="168"/>
      <c r="K26" s="169"/>
      <c r="L26" s="8"/>
      <c r="M26" s="8"/>
      <c r="N26" s="170"/>
      <c r="O26" s="170"/>
      <c r="P26" s="8">
        <f t="shared" si="2"/>
        <v>0</v>
      </c>
      <c r="Q26" s="8">
        <f t="shared" si="3"/>
        <v>0</v>
      </c>
    </row>
    <row r="27" spans="1:17" ht="11.45" x14ac:dyDescent="0.25">
      <c r="A27" s="1">
        <v>4</v>
      </c>
      <c r="B27" s="167"/>
      <c r="C27" s="167"/>
      <c r="D27" s="167"/>
      <c r="E27" s="15"/>
      <c r="F27" s="15"/>
      <c r="G27" s="15"/>
      <c r="H27" s="15"/>
      <c r="I27" s="15"/>
      <c r="J27" s="168"/>
      <c r="K27" s="169"/>
      <c r="L27" s="8"/>
      <c r="M27" s="8"/>
      <c r="N27" s="170"/>
      <c r="O27" s="170"/>
      <c r="P27" s="8">
        <f t="shared" si="2"/>
        <v>0</v>
      </c>
      <c r="Q27" s="8">
        <f t="shared" si="3"/>
        <v>0</v>
      </c>
    </row>
    <row r="28" spans="1:17" ht="11.45" x14ac:dyDescent="0.25">
      <c r="A28" s="1">
        <v>5</v>
      </c>
      <c r="B28" s="167"/>
      <c r="C28" s="167"/>
      <c r="D28" s="167"/>
      <c r="E28" s="15"/>
      <c r="F28" s="15"/>
      <c r="G28" s="15"/>
      <c r="H28" s="15"/>
      <c r="I28" s="15"/>
      <c r="J28" s="168"/>
      <c r="K28" s="169"/>
      <c r="L28" s="8"/>
      <c r="M28" s="8"/>
      <c r="N28" s="170"/>
      <c r="O28" s="170"/>
      <c r="P28" s="8">
        <f t="shared" si="2"/>
        <v>0</v>
      </c>
      <c r="Q28" s="8">
        <f t="shared" si="3"/>
        <v>0</v>
      </c>
    </row>
    <row r="29" spans="1:17" ht="11.45" x14ac:dyDescent="0.25">
      <c r="A29" s="1">
        <v>6</v>
      </c>
      <c r="B29" s="167"/>
      <c r="C29" s="167"/>
      <c r="D29" s="167"/>
      <c r="E29" s="15"/>
      <c r="F29" s="15"/>
      <c r="G29" s="15"/>
      <c r="H29" s="15"/>
      <c r="I29" s="15"/>
      <c r="J29" s="168"/>
      <c r="K29" s="169"/>
      <c r="L29" s="8"/>
      <c r="M29" s="8"/>
      <c r="N29" s="170"/>
      <c r="O29" s="170"/>
      <c r="P29" s="8">
        <f t="shared" si="2"/>
        <v>0</v>
      </c>
      <c r="Q29" s="8">
        <f t="shared" si="3"/>
        <v>0</v>
      </c>
    </row>
    <row r="30" spans="1:17" ht="11.45" x14ac:dyDescent="0.25">
      <c r="A30" s="1">
        <v>7</v>
      </c>
      <c r="B30" s="167"/>
      <c r="C30" s="167"/>
      <c r="D30" s="167"/>
      <c r="E30" s="15"/>
      <c r="F30" s="15"/>
      <c r="G30" s="15"/>
      <c r="H30" s="15"/>
      <c r="I30" s="15"/>
      <c r="J30" s="168"/>
      <c r="K30" s="169"/>
      <c r="L30" s="8"/>
      <c r="M30" s="8"/>
      <c r="N30" s="170"/>
      <c r="O30" s="170"/>
      <c r="P30" s="8">
        <f t="shared" si="2"/>
        <v>0</v>
      </c>
      <c r="Q30" s="8">
        <f t="shared" si="3"/>
        <v>0</v>
      </c>
    </row>
    <row r="31" spans="1:17" ht="11.45" x14ac:dyDescent="0.25">
      <c r="B31" s="173" t="s">
        <v>8</v>
      </c>
      <c r="C31" s="174"/>
      <c r="D31" s="175"/>
      <c r="E31" s="10"/>
      <c r="F31" s="10"/>
      <c r="G31" s="20"/>
      <c r="H31" s="20"/>
      <c r="I31" s="20"/>
      <c r="J31" s="176">
        <f>SUM(J24:J30)</f>
        <v>0</v>
      </c>
      <c r="K31" s="177"/>
      <c r="L31" s="9">
        <f>SUM(L24:L30)</f>
        <v>0</v>
      </c>
      <c r="M31" s="9">
        <f>SUM(M24:M30)</f>
        <v>0</v>
      </c>
      <c r="N31" s="178">
        <f>SUM(N24:O30)</f>
        <v>0</v>
      </c>
      <c r="O31" s="178"/>
      <c r="P31" s="9">
        <f>SUM(P24:P30)</f>
        <v>0</v>
      </c>
      <c r="Q31" s="9">
        <f>SUM(L31:P31)</f>
        <v>0</v>
      </c>
    </row>
    <row r="33" spans="1:15" ht="11.45" x14ac:dyDescent="0.25">
      <c r="B33" s="7" t="s">
        <v>30</v>
      </c>
    </row>
    <row r="34" spans="1:15" ht="12.95" x14ac:dyDescent="0.3">
      <c r="B34" s="19" t="s">
        <v>128</v>
      </c>
    </row>
    <row r="35" spans="1:15" ht="12.95" x14ac:dyDescent="0.3">
      <c r="B35" s="19"/>
    </row>
    <row r="36" spans="1:15" ht="11.45" x14ac:dyDescent="0.25">
      <c r="B36" s="7" t="s">
        <v>59</v>
      </c>
    </row>
    <row r="37" spans="1:15" ht="13.5" customHeight="1" x14ac:dyDescent="0.25">
      <c r="B37" s="163" t="s">
        <v>35</v>
      </c>
      <c r="C37" s="163"/>
      <c r="D37" s="163"/>
      <c r="E37" s="179" t="s">
        <v>25</v>
      </c>
      <c r="F37" s="180"/>
      <c r="G37" s="17" t="s">
        <v>26</v>
      </c>
      <c r="H37" s="179" t="s">
        <v>9</v>
      </c>
      <c r="I37" s="181"/>
      <c r="J37" s="17" t="s">
        <v>26</v>
      </c>
      <c r="K37" s="179" t="s">
        <v>10</v>
      </c>
      <c r="L37" s="181"/>
      <c r="M37" s="17" t="s">
        <v>26</v>
      </c>
      <c r="N37" s="179" t="s">
        <v>32</v>
      </c>
      <c r="O37" s="182"/>
    </row>
    <row r="38" spans="1:15" ht="11.45" x14ac:dyDescent="0.25">
      <c r="A38" s="1">
        <v>1</v>
      </c>
      <c r="B38" s="183"/>
      <c r="C38" s="183"/>
      <c r="D38" s="183"/>
      <c r="E38" s="184"/>
      <c r="F38" s="185"/>
      <c r="G38" s="16"/>
      <c r="H38" s="184"/>
      <c r="I38" s="185"/>
      <c r="J38" s="16"/>
      <c r="K38" s="184"/>
      <c r="L38" s="185"/>
      <c r="M38" s="16"/>
      <c r="N38" s="184">
        <f t="shared" ref="N38:N44" si="4">G38+J38+M38</f>
        <v>0</v>
      </c>
      <c r="O38" s="186"/>
    </row>
    <row r="39" spans="1:15" ht="11.45" x14ac:dyDescent="0.25">
      <c r="A39" s="1">
        <v>2</v>
      </c>
      <c r="B39" s="183"/>
      <c r="C39" s="183"/>
      <c r="D39" s="183"/>
      <c r="E39" s="184"/>
      <c r="F39" s="185"/>
      <c r="G39" s="16"/>
      <c r="H39" s="184"/>
      <c r="I39" s="185"/>
      <c r="J39" s="16"/>
      <c r="K39" s="184"/>
      <c r="L39" s="185"/>
      <c r="M39" s="16"/>
      <c r="N39" s="184">
        <f t="shared" si="4"/>
        <v>0</v>
      </c>
      <c r="O39" s="186"/>
    </row>
    <row r="40" spans="1:15" ht="11.45" x14ac:dyDescent="0.25">
      <c r="A40" s="1">
        <v>3</v>
      </c>
      <c r="B40" s="183"/>
      <c r="C40" s="183"/>
      <c r="D40" s="183"/>
      <c r="E40" s="184"/>
      <c r="F40" s="185"/>
      <c r="G40" s="16"/>
      <c r="H40" s="184"/>
      <c r="I40" s="185"/>
      <c r="J40" s="16"/>
      <c r="K40" s="184"/>
      <c r="L40" s="185"/>
      <c r="M40" s="16"/>
      <c r="N40" s="184">
        <f t="shared" si="4"/>
        <v>0</v>
      </c>
      <c r="O40" s="186"/>
    </row>
    <row r="41" spans="1:15" ht="11.45" x14ac:dyDescent="0.25">
      <c r="A41" s="1">
        <v>4</v>
      </c>
      <c r="B41" s="183"/>
      <c r="C41" s="183"/>
      <c r="D41" s="183"/>
      <c r="E41" s="184"/>
      <c r="F41" s="185"/>
      <c r="G41" s="16"/>
      <c r="H41" s="184"/>
      <c r="I41" s="185"/>
      <c r="J41" s="16"/>
      <c r="K41" s="184"/>
      <c r="L41" s="185"/>
      <c r="M41" s="16"/>
      <c r="N41" s="184">
        <f t="shared" si="4"/>
        <v>0</v>
      </c>
      <c r="O41" s="186"/>
    </row>
    <row r="42" spans="1:15" ht="11.45" x14ac:dyDescent="0.25">
      <c r="A42" s="1">
        <v>5</v>
      </c>
      <c r="B42" s="183"/>
      <c r="C42" s="183"/>
      <c r="D42" s="183"/>
      <c r="E42" s="184"/>
      <c r="F42" s="185"/>
      <c r="G42" s="16"/>
      <c r="H42" s="184"/>
      <c r="I42" s="185"/>
      <c r="J42" s="16"/>
      <c r="K42" s="184"/>
      <c r="L42" s="185"/>
      <c r="M42" s="16"/>
      <c r="N42" s="184">
        <f t="shared" si="4"/>
        <v>0</v>
      </c>
      <c r="O42" s="186"/>
    </row>
    <row r="43" spans="1:15" ht="11.45" x14ac:dyDescent="0.25">
      <c r="A43" s="1">
        <v>6</v>
      </c>
      <c r="B43" s="183"/>
      <c r="C43" s="183"/>
      <c r="D43" s="183"/>
      <c r="E43" s="184"/>
      <c r="F43" s="185"/>
      <c r="G43" s="16"/>
      <c r="H43" s="184"/>
      <c r="I43" s="185"/>
      <c r="J43" s="16"/>
      <c r="K43" s="184"/>
      <c r="L43" s="185"/>
      <c r="M43" s="16"/>
      <c r="N43" s="184">
        <f t="shared" si="4"/>
        <v>0</v>
      </c>
      <c r="O43" s="186"/>
    </row>
    <row r="44" spans="1:15" ht="11.45" x14ac:dyDescent="0.25">
      <c r="A44" s="1">
        <v>7</v>
      </c>
      <c r="B44" s="183"/>
      <c r="C44" s="183"/>
      <c r="D44" s="183"/>
      <c r="E44" s="204"/>
      <c r="F44" s="205"/>
      <c r="G44" s="22"/>
      <c r="H44" s="204"/>
      <c r="I44" s="205"/>
      <c r="J44" s="22"/>
      <c r="K44" s="204"/>
      <c r="L44" s="205"/>
      <c r="M44" s="22"/>
      <c r="N44" s="207">
        <f t="shared" si="4"/>
        <v>0</v>
      </c>
      <c r="O44" s="208"/>
    </row>
    <row r="45" spans="1:15" ht="11.45" customHeight="1" x14ac:dyDescent="0.25">
      <c r="B45" s="173" t="s">
        <v>8</v>
      </c>
      <c r="C45" s="174"/>
      <c r="D45" s="175"/>
      <c r="E45" s="194"/>
      <c r="F45" s="195"/>
      <c r="G45" s="10"/>
      <c r="H45" s="194"/>
      <c r="I45" s="195"/>
      <c r="J45" s="10"/>
      <c r="K45" s="194"/>
      <c r="L45" s="195"/>
      <c r="M45" s="10"/>
      <c r="N45" s="202">
        <f>SUM(N38:O44)</f>
        <v>0</v>
      </c>
      <c r="O45" s="203"/>
    </row>
    <row r="46" spans="1:15" ht="11.45" customHeight="1" x14ac:dyDescent="0.25">
      <c r="B46" s="26"/>
      <c r="C46" s="26"/>
      <c r="D46" s="26"/>
      <c r="E46" s="28"/>
      <c r="F46" s="28"/>
      <c r="G46" s="27"/>
      <c r="H46" s="28"/>
      <c r="I46" s="28"/>
      <c r="J46" s="27"/>
      <c r="K46" s="28"/>
      <c r="L46" s="28"/>
      <c r="M46" s="27"/>
      <c r="N46" s="114"/>
      <c r="O46" s="114"/>
    </row>
    <row r="47" spans="1:15" ht="11.45" x14ac:dyDescent="0.25">
      <c r="B47" s="7" t="s">
        <v>58</v>
      </c>
    </row>
    <row r="48" spans="1:15" ht="13.5" customHeight="1" x14ac:dyDescent="0.25">
      <c r="B48" s="163" t="s">
        <v>35</v>
      </c>
      <c r="C48" s="163"/>
      <c r="D48" s="163"/>
      <c r="E48" s="179" t="s">
        <v>25</v>
      </c>
      <c r="F48" s="180"/>
      <c r="G48" s="17" t="s">
        <v>26</v>
      </c>
      <c r="H48" s="179" t="s">
        <v>9</v>
      </c>
      <c r="I48" s="181"/>
      <c r="J48" s="17" t="s">
        <v>26</v>
      </c>
      <c r="K48" s="179" t="s">
        <v>10</v>
      </c>
      <c r="L48" s="181"/>
      <c r="M48" s="17" t="s">
        <v>26</v>
      </c>
      <c r="N48" s="179" t="s">
        <v>32</v>
      </c>
      <c r="O48" s="182"/>
    </row>
    <row r="49" spans="1:15" ht="11.45" x14ac:dyDescent="0.25">
      <c r="A49" s="1">
        <v>1</v>
      </c>
      <c r="B49" s="183"/>
      <c r="C49" s="183"/>
      <c r="D49" s="183"/>
      <c r="E49" s="184"/>
      <c r="F49" s="185"/>
      <c r="G49" s="16"/>
      <c r="H49" s="184"/>
      <c r="I49" s="185"/>
      <c r="J49" s="16"/>
      <c r="K49" s="184"/>
      <c r="L49" s="185"/>
      <c r="M49" s="16"/>
      <c r="N49" s="184">
        <f t="shared" ref="N49:N55" si="5">G49+J49+M49</f>
        <v>0</v>
      </c>
      <c r="O49" s="186"/>
    </row>
    <row r="50" spans="1:15" ht="11.45" x14ac:dyDescent="0.25">
      <c r="A50" s="1">
        <v>2</v>
      </c>
      <c r="B50" s="183"/>
      <c r="C50" s="183"/>
      <c r="D50" s="183"/>
      <c r="E50" s="184"/>
      <c r="F50" s="185"/>
      <c r="G50" s="16"/>
      <c r="H50" s="184"/>
      <c r="I50" s="185"/>
      <c r="J50" s="16"/>
      <c r="K50" s="184"/>
      <c r="L50" s="185"/>
      <c r="M50" s="16"/>
      <c r="N50" s="184">
        <f t="shared" si="5"/>
        <v>0</v>
      </c>
      <c r="O50" s="186"/>
    </row>
    <row r="51" spans="1:15" ht="11.45" x14ac:dyDescent="0.25">
      <c r="A51" s="1">
        <v>3</v>
      </c>
      <c r="B51" s="183"/>
      <c r="C51" s="183"/>
      <c r="D51" s="183"/>
      <c r="E51" s="184"/>
      <c r="F51" s="185"/>
      <c r="G51" s="16"/>
      <c r="H51" s="184"/>
      <c r="I51" s="185"/>
      <c r="J51" s="16"/>
      <c r="K51" s="184"/>
      <c r="L51" s="185"/>
      <c r="M51" s="16"/>
      <c r="N51" s="184">
        <f t="shared" si="5"/>
        <v>0</v>
      </c>
      <c r="O51" s="186"/>
    </row>
    <row r="52" spans="1:15" ht="11.45" x14ac:dyDescent="0.25">
      <c r="A52" s="1">
        <v>4</v>
      </c>
      <c r="B52" s="183"/>
      <c r="C52" s="183"/>
      <c r="D52" s="183"/>
      <c r="E52" s="184"/>
      <c r="F52" s="185"/>
      <c r="G52" s="16"/>
      <c r="H52" s="184"/>
      <c r="I52" s="185"/>
      <c r="J52" s="16"/>
      <c r="K52" s="184"/>
      <c r="L52" s="185"/>
      <c r="M52" s="16"/>
      <c r="N52" s="184">
        <f t="shared" si="5"/>
        <v>0</v>
      </c>
      <c r="O52" s="186"/>
    </row>
    <row r="53" spans="1:15" ht="11.45" x14ac:dyDescent="0.25">
      <c r="A53" s="1">
        <v>5</v>
      </c>
      <c r="B53" s="183"/>
      <c r="C53" s="183"/>
      <c r="D53" s="183"/>
      <c r="E53" s="184"/>
      <c r="F53" s="185"/>
      <c r="G53" s="16"/>
      <c r="H53" s="184"/>
      <c r="I53" s="185"/>
      <c r="J53" s="16"/>
      <c r="K53" s="184"/>
      <c r="L53" s="185"/>
      <c r="M53" s="16"/>
      <c r="N53" s="184">
        <f t="shared" si="5"/>
        <v>0</v>
      </c>
      <c r="O53" s="186"/>
    </row>
    <row r="54" spans="1:15" ht="11.45" x14ac:dyDescent="0.25">
      <c r="A54" s="1">
        <v>6</v>
      </c>
      <c r="B54" s="183"/>
      <c r="C54" s="183"/>
      <c r="D54" s="183"/>
      <c r="E54" s="184"/>
      <c r="F54" s="185"/>
      <c r="G54" s="16"/>
      <c r="H54" s="184"/>
      <c r="I54" s="185"/>
      <c r="J54" s="16"/>
      <c r="K54" s="184"/>
      <c r="L54" s="185"/>
      <c r="M54" s="16"/>
      <c r="N54" s="184">
        <f t="shared" si="5"/>
        <v>0</v>
      </c>
      <c r="O54" s="186"/>
    </row>
    <row r="55" spans="1:15" ht="11.45" x14ac:dyDescent="0.25">
      <c r="A55" s="1">
        <v>7</v>
      </c>
      <c r="B55" s="183"/>
      <c r="C55" s="183"/>
      <c r="D55" s="183"/>
      <c r="E55" s="204"/>
      <c r="F55" s="205"/>
      <c r="G55" s="22"/>
      <c r="H55" s="204"/>
      <c r="I55" s="205"/>
      <c r="J55" s="22"/>
      <c r="K55" s="204"/>
      <c r="L55" s="205"/>
      <c r="M55" s="22"/>
      <c r="N55" s="207">
        <f t="shared" si="5"/>
        <v>0</v>
      </c>
      <c r="O55" s="208"/>
    </row>
    <row r="56" spans="1:15" ht="11.45" customHeight="1" x14ac:dyDescent="0.25">
      <c r="B56" s="173" t="s">
        <v>8</v>
      </c>
      <c r="C56" s="174"/>
      <c r="D56" s="175"/>
      <c r="E56" s="194"/>
      <c r="F56" s="195"/>
      <c r="G56" s="10"/>
      <c r="H56" s="194"/>
      <c r="I56" s="195"/>
      <c r="J56" s="10"/>
      <c r="K56" s="194"/>
      <c r="L56" s="195"/>
      <c r="M56" s="10"/>
      <c r="N56" s="202">
        <f>SUM(N49:O55)</f>
        <v>0</v>
      </c>
      <c r="O56" s="203"/>
    </row>
    <row r="57" spans="1:15" ht="11.45" customHeight="1" x14ac:dyDescent="0.25">
      <c r="B57" s="26"/>
      <c r="C57" s="26"/>
      <c r="D57" s="26"/>
      <c r="E57" s="28"/>
      <c r="F57" s="28"/>
      <c r="G57" s="27"/>
      <c r="H57" s="28"/>
      <c r="I57" s="28"/>
      <c r="J57" s="27"/>
      <c r="K57" s="28"/>
      <c r="L57" s="28"/>
      <c r="M57" s="27"/>
      <c r="N57" s="114"/>
      <c r="O57" s="114"/>
    </row>
    <row r="58" spans="1:15" ht="11.45" x14ac:dyDescent="0.25">
      <c r="B58" s="7" t="s">
        <v>12</v>
      </c>
    </row>
    <row r="59" spans="1:15" ht="27.6" customHeight="1" x14ac:dyDescent="0.3">
      <c r="B59" s="161" t="s">
        <v>129</v>
      </c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</row>
    <row r="60" spans="1:15" ht="12.95" x14ac:dyDescent="0.3">
      <c r="B60" s="19"/>
    </row>
    <row r="61" spans="1:15" ht="11.45" x14ac:dyDescent="0.25">
      <c r="B61" s="7" t="s">
        <v>59</v>
      </c>
    </row>
    <row r="62" spans="1:15" ht="13.5" customHeight="1" x14ac:dyDescent="0.25">
      <c r="B62" s="163" t="s">
        <v>35</v>
      </c>
      <c r="C62" s="163"/>
      <c r="D62" s="163"/>
      <c r="E62" s="179" t="s">
        <v>25</v>
      </c>
      <c r="F62" s="180"/>
      <c r="G62" s="17" t="s">
        <v>26</v>
      </c>
      <c r="H62" s="179" t="s">
        <v>9</v>
      </c>
      <c r="I62" s="181"/>
      <c r="J62" s="17" t="s">
        <v>26</v>
      </c>
      <c r="K62" s="179" t="s">
        <v>10</v>
      </c>
      <c r="L62" s="181"/>
      <c r="M62" s="17" t="s">
        <v>26</v>
      </c>
      <c r="N62" s="187" t="s">
        <v>42</v>
      </c>
      <c r="O62" s="188"/>
    </row>
    <row r="63" spans="1:15" ht="11.45" x14ac:dyDescent="0.25">
      <c r="A63" s="1">
        <v>1</v>
      </c>
      <c r="B63" s="183"/>
      <c r="C63" s="183"/>
      <c r="D63" s="183"/>
      <c r="E63" s="184"/>
      <c r="F63" s="185"/>
      <c r="G63" s="16"/>
      <c r="H63" s="184"/>
      <c r="I63" s="185"/>
      <c r="J63" s="16"/>
      <c r="K63" s="184"/>
      <c r="L63" s="185"/>
      <c r="M63" s="16"/>
      <c r="N63" s="184">
        <f t="shared" ref="N63:N69" si="6">G63+J63+M63</f>
        <v>0</v>
      </c>
      <c r="O63" s="186"/>
    </row>
    <row r="64" spans="1:15" ht="11.45" x14ac:dyDescent="0.25">
      <c r="A64" s="1">
        <v>2</v>
      </c>
      <c r="B64" s="183"/>
      <c r="C64" s="183"/>
      <c r="D64" s="183"/>
      <c r="E64" s="184"/>
      <c r="F64" s="185"/>
      <c r="G64" s="16"/>
      <c r="H64" s="184"/>
      <c r="I64" s="185"/>
      <c r="J64" s="16"/>
      <c r="K64" s="184"/>
      <c r="L64" s="185"/>
      <c r="M64" s="16"/>
      <c r="N64" s="184">
        <f t="shared" si="6"/>
        <v>0</v>
      </c>
      <c r="O64" s="186"/>
    </row>
    <row r="65" spans="1:15" ht="11.45" x14ac:dyDescent="0.25">
      <c r="A65" s="1">
        <v>3</v>
      </c>
      <c r="B65" s="183"/>
      <c r="C65" s="183"/>
      <c r="D65" s="183"/>
      <c r="E65" s="184"/>
      <c r="F65" s="185"/>
      <c r="G65" s="16"/>
      <c r="H65" s="184"/>
      <c r="I65" s="185"/>
      <c r="J65" s="16"/>
      <c r="K65" s="184"/>
      <c r="L65" s="185"/>
      <c r="M65" s="16"/>
      <c r="N65" s="184">
        <f t="shared" si="6"/>
        <v>0</v>
      </c>
      <c r="O65" s="186"/>
    </row>
    <row r="66" spans="1:15" ht="11.45" x14ac:dyDescent="0.25">
      <c r="A66" s="1">
        <v>4</v>
      </c>
      <c r="B66" s="183"/>
      <c r="C66" s="183"/>
      <c r="D66" s="183"/>
      <c r="E66" s="184"/>
      <c r="F66" s="185"/>
      <c r="G66" s="16"/>
      <c r="H66" s="184"/>
      <c r="I66" s="185"/>
      <c r="J66" s="16"/>
      <c r="K66" s="184"/>
      <c r="L66" s="185"/>
      <c r="M66" s="16"/>
      <c r="N66" s="184">
        <f t="shared" si="6"/>
        <v>0</v>
      </c>
      <c r="O66" s="186"/>
    </row>
    <row r="67" spans="1:15" ht="11.45" x14ac:dyDescent="0.25">
      <c r="A67" s="1">
        <v>5</v>
      </c>
      <c r="B67" s="183"/>
      <c r="C67" s="183"/>
      <c r="D67" s="183"/>
      <c r="E67" s="184"/>
      <c r="F67" s="185"/>
      <c r="G67" s="16"/>
      <c r="H67" s="184"/>
      <c r="I67" s="185"/>
      <c r="J67" s="16"/>
      <c r="K67" s="184"/>
      <c r="L67" s="185"/>
      <c r="M67" s="16"/>
      <c r="N67" s="184">
        <f t="shared" si="6"/>
        <v>0</v>
      </c>
      <c r="O67" s="186"/>
    </row>
    <row r="68" spans="1:15" ht="11.45" x14ac:dyDescent="0.25">
      <c r="A68" s="1">
        <v>6</v>
      </c>
      <c r="B68" s="183"/>
      <c r="C68" s="183"/>
      <c r="D68" s="183"/>
      <c r="E68" s="184"/>
      <c r="F68" s="185"/>
      <c r="G68" s="16"/>
      <c r="H68" s="184"/>
      <c r="I68" s="185"/>
      <c r="J68" s="16"/>
      <c r="K68" s="184"/>
      <c r="L68" s="185"/>
      <c r="M68" s="16"/>
      <c r="N68" s="184">
        <f t="shared" si="6"/>
        <v>0</v>
      </c>
      <c r="O68" s="186"/>
    </row>
    <row r="69" spans="1:15" ht="11.45" x14ac:dyDescent="0.25">
      <c r="A69" s="1">
        <v>7</v>
      </c>
      <c r="B69" s="183"/>
      <c r="C69" s="183"/>
      <c r="D69" s="183"/>
      <c r="E69" s="184"/>
      <c r="F69" s="185"/>
      <c r="G69" s="16"/>
      <c r="H69" s="184"/>
      <c r="I69" s="185"/>
      <c r="J69" s="16"/>
      <c r="K69" s="184"/>
      <c r="L69" s="185"/>
      <c r="M69" s="16"/>
      <c r="N69" s="184">
        <f t="shared" si="6"/>
        <v>0</v>
      </c>
      <c r="O69" s="186"/>
    </row>
    <row r="70" spans="1:15" ht="11.45" customHeight="1" x14ac:dyDescent="0.25">
      <c r="B70" s="173" t="s">
        <v>8</v>
      </c>
      <c r="C70" s="174"/>
      <c r="D70" s="175"/>
      <c r="E70" s="194"/>
      <c r="F70" s="195"/>
      <c r="G70" s="10"/>
      <c r="H70" s="194"/>
      <c r="I70" s="195"/>
      <c r="J70" s="10"/>
      <c r="K70" s="194"/>
      <c r="L70" s="195"/>
      <c r="M70" s="10"/>
      <c r="N70" s="202">
        <f>SUM(N63:O69)</f>
        <v>0</v>
      </c>
      <c r="O70" s="203"/>
    </row>
    <row r="72" spans="1:15" ht="11.45" x14ac:dyDescent="0.25">
      <c r="B72" s="7" t="s">
        <v>58</v>
      </c>
    </row>
    <row r="73" spans="1:15" ht="13.5" customHeight="1" x14ac:dyDescent="0.25">
      <c r="B73" s="163" t="s">
        <v>35</v>
      </c>
      <c r="C73" s="163"/>
      <c r="D73" s="163"/>
      <c r="E73" s="179" t="s">
        <v>25</v>
      </c>
      <c r="F73" s="180"/>
      <c r="G73" s="17" t="s">
        <v>26</v>
      </c>
      <c r="H73" s="179" t="s">
        <v>9</v>
      </c>
      <c r="I73" s="181"/>
      <c r="J73" s="17" t="s">
        <v>26</v>
      </c>
      <c r="K73" s="179" t="s">
        <v>10</v>
      </c>
      <c r="L73" s="181"/>
      <c r="M73" s="17" t="s">
        <v>26</v>
      </c>
      <c r="N73" s="187" t="s">
        <v>42</v>
      </c>
      <c r="O73" s="188"/>
    </row>
    <row r="74" spans="1:15" x14ac:dyDescent="0.25">
      <c r="A74" s="1">
        <v>1</v>
      </c>
      <c r="B74" s="183"/>
      <c r="C74" s="183"/>
      <c r="D74" s="183"/>
      <c r="E74" s="184"/>
      <c r="F74" s="185"/>
      <c r="G74" s="16"/>
      <c r="H74" s="184"/>
      <c r="I74" s="185"/>
      <c r="J74" s="16"/>
      <c r="K74" s="184"/>
      <c r="L74" s="185"/>
      <c r="M74" s="16"/>
      <c r="N74" s="184">
        <f t="shared" ref="N74:N80" si="7">G74+J74+M74</f>
        <v>0</v>
      </c>
      <c r="O74" s="186"/>
    </row>
    <row r="75" spans="1:15" x14ac:dyDescent="0.25">
      <c r="A75" s="1">
        <v>2</v>
      </c>
      <c r="B75" s="183"/>
      <c r="C75" s="183"/>
      <c r="D75" s="183"/>
      <c r="E75" s="184"/>
      <c r="F75" s="185"/>
      <c r="G75" s="16"/>
      <c r="H75" s="184"/>
      <c r="I75" s="185"/>
      <c r="J75" s="16"/>
      <c r="K75" s="184"/>
      <c r="L75" s="185"/>
      <c r="M75" s="16"/>
      <c r="N75" s="184">
        <f t="shared" si="7"/>
        <v>0</v>
      </c>
      <c r="O75" s="186"/>
    </row>
    <row r="76" spans="1:15" x14ac:dyDescent="0.25">
      <c r="A76" s="1">
        <v>3</v>
      </c>
      <c r="B76" s="183"/>
      <c r="C76" s="183"/>
      <c r="D76" s="183"/>
      <c r="E76" s="184"/>
      <c r="F76" s="185"/>
      <c r="G76" s="16"/>
      <c r="H76" s="184"/>
      <c r="I76" s="185"/>
      <c r="J76" s="16"/>
      <c r="K76" s="184"/>
      <c r="L76" s="185"/>
      <c r="M76" s="16"/>
      <c r="N76" s="184">
        <f t="shared" si="7"/>
        <v>0</v>
      </c>
      <c r="O76" s="186"/>
    </row>
    <row r="77" spans="1:15" x14ac:dyDescent="0.25">
      <c r="A77" s="1">
        <v>4</v>
      </c>
      <c r="B77" s="183"/>
      <c r="C77" s="183"/>
      <c r="D77" s="183"/>
      <c r="E77" s="184"/>
      <c r="F77" s="185"/>
      <c r="G77" s="16"/>
      <c r="H77" s="184"/>
      <c r="I77" s="185"/>
      <c r="J77" s="16"/>
      <c r="K77" s="184"/>
      <c r="L77" s="185"/>
      <c r="M77" s="16"/>
      <c r="N77" s="184">
        <f t="shared" si="7"/>
        <v>0</v>
      </c>
      <c r="O77" s="186"/>
    </row>
    <row r="78" spans="1:15" x14ac:dyDescent="0.25">
      <c r="A78" s="1">
        <v>5</v>
      </c>
      <c r="B78" s="183"/>
      <c r="C78" s="183"/>
      <c r="D78" s="183"/>
      <c r="E78" s="184"/>
      <c r="F78" s="185"/>
      <c r="G78" s="16"/>
      <c r="H78" s="184"/>
      <c r="I78" s="185"/>
      <c r="J78" s="16"/>
      <c r="K78" s="184"/>
      <c r="L78" s="185"/>
      <c r="M78" s="16"/>
      <c r="N78" s="184">
        <f t="shared" si="7"/>
        <v>0</v>
      </c>
      <c r="O78" s="186"/>
    </row>
    <row r="79" spans="1:15" x14ac:dyDescent="0.25">
      <c r="A79" s="1">
        <v>6</v>
      </c>
      <c r="B79" s="183"/>
      <c r="C79" s="183"/>
      <c r="D79" s="183"/>
      <c r="E79" s="184"/>
      <c r="F79" s="185"/>
      <c r="G79" s="16"/>
      <c r="H79" s="184"/>
      <c r="I79" s="185"/>
      <c r="J79" s="16"/>
      <c r="K79" s="184"/>
      <c r="L79" s="185"/>
      <c r="M79" s="16"/>
      <c r="N79" s="184">
        <f t="shared" si="7"/>
        <v>0</v>
      </c>
      <c r="O79" s="186"/>
    </row>
    <row r="80" spans="1:15" x14ac:dyDescent="0.25">
      <c r="A80" s="1">
        <v>7</v>
      </c>
      <c r="B80" s="183"/>
      <c r="C80" s="183"/>
      <c r="D80" s="183"/>
      <c r="E80" s="184"/>
      <c r="F80" s="185"/>
      <c r="G80" s="16"/>
      <c r="H80" s="184"/>
      <c r="I80" s="185"/>
      <c r="J80" s="16"/>
      <c r="K80" s="184"/>
      <c r="L80" s="185"/>
      <c r="M80" s="16"/>
      <c r="N80" s="184">
        <f t="shared" si="7"/>
        <v>0</v>
      </c>
      <c r="O80" s="186"/>
    </row>
    <row r="81" spans="2:15" ht="11.45" customHeight="1" x14ac:dyDescent="0.25">
      <c r="B81" s="173" t="s">
        <v>8</v>
      </c>
      <c r="C81" s="174"/>
      <c r="D81" s="175"/>
      <c r="E81" s="194"/>
      <c r="F81" s="195"/>
      <c r="G81" s="10"/>
      <c r="H81" s="194"/>
      <c r="I81" s="195"/>
      <c r="J81" s="10"/>
      <c r="K81" s="194"/>
      <c r="L81" s="195"/>
      <c r="M81" s="10"/>
      <c r="N81" s="202">
        <f>SUM(N74:O80)</f>
        <v>0</v>
      </c>
      <c r="O81" s="203"/>
    </row>
    <row r="83" spans="2:15" ht="14.45" customHeight="1" x14ac:dyDescent="0.25">
      <c r="B83" s="196" t="s">
        <v>19</v>
      </c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</row>
    <row r="84" spans="2:15" ht="26.45" customHeight="1" x14ac:dyDescent="0.25">
      <c r="B84" s="197" t="s">
        <v>15</v>
      </c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</row>
    <row r="85" spans="2:15" ht="5.25" customHeight="1" thickBot="1" x14ac:dyDescent="0.3">
      <c r="B85" s="12"/>
      <c r="C85"/>
      <c r="D85"/>
    </row>
    <row r="86" spans="2:15" ht="15" customHeight="1" x14ac:dyDescent="0.25">
      <c r="B86" s="198" t="s">
        <v>21</v>
      </c>
      <c r="C86" s="199"/>
      <c r="D86" s="199"/>
      <c r="E86" s="199"/>
      <c r="F86" s="13"/>
      <c r="G86" s="200" t="s">
        <v>16</v>
      </c>
      <c r="H86" s="199"/>
      <c r="I86" s="199"/>
      <c r="J86" s="199"/>
      <c r="K86" s="199"/>
      <c r="L86" s="199"/>
      <c r="M86" s="200" t="s">
        <v>17</v>
      </c>
      <c r="N86" s="199"/>
      <c r="O86" s="201"/>
    </row>
    <row r="87" spans="2:15" ht="25.5" customHeight="1" thickBot="1" x14ac:dyDescent="0.3">
      <c r="B87" s="189"/>
      <c r="C87" s="190"/>
      <c r="D87" s="190"/>
      <c r="E87" s="190"/>
      <c r="F87" s="14"/>
      <c r="G87" s="191"/>
      <c r="H87" s="190"/>
      <c r="I87" s="190"/>
      <c r="J87" s="190"/>
      <c r="K87" s="190"/>
      <c r="L87" s="192"/>
      <c r="M87" s="191"/>
      <c r="N87" s="190"/>
      <c r="O87" s="193"/>
    </row>
    <row r="88" spans="2:15" ht="15" x14ac:dyDescent="0.25">
      <c r="B88" s="12"/>
      <c r="C88"/>
      <c r="D88"/>
    </row>
    <row r="89" spans="2:15" ht="14.45" customHeight="1" x14ac:dyDescent="0.25">
      <c r="B89" s="196" t="s">
        <v>20</v>
      </c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</row>
    <row r="90" spans="2:15" ht="24.6" customHeight="1" x14ac:dyDescent="0.25">
      <c r="B90" s="197" t="s">
        <v>18</v>
      </c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</row>
    <row r="91" spans="2:15" ht="5.25" customHeight="1" thickBot="1" x14ac:dyDescent="0.3">
      <c r="B91" s="12"/>
      <c r="C91"/>
      <c r="D91"/>
    </row>
    <row r="92" spans="2:15" x14ac:dyDescent="0.25">
      <c r="B92" s="198" t="s">
        <v>22</v>
      </c>
      <c r="C92" s="199"/>
      <c r="D92" s="199"/>
      <c r="E92" s="199"/>
      <c r="F92" s="13"/>
      <c r="G92" s="200" t="s">
        <v>16</v>
      </c>
      <c r="H92" s="199"/>
      <c r="I92" s="199"/>
      <c r="J92" s="199"/>
      <c r="K92" s="199"/>
      <c r="L92" s="199"/>
      <c r="M92" s="200" t="s">
        <v>17</v>
      </c>
      <c r="N92" s="199"/>
      <c r="O92" s="201"/>
    </row>
    <row r="93" spans="2:15" ht="25.5" customHeight="1" thickBot="1" x14ac:dyDescent="0.3">
      <c r="B93" s="189"/>
      <c r="C93" s="190"/>
      <c r="D93" s="190"/>
      <c r="E93" s="190"/>
      <c r="F93" s="14"/>
      <c r="G93" s="191"/>
      <c r="H93" s="190"/>
      <c r="I93" s="190"/>
      <c r="J93" s="190"/>
      <c r="K93" s="190"/>
      <c r="L93" s="192"/>
      <c r="M93" s="191"/>
      <c r="N93" s="190"/>
      <c r="O93" s="193"/>
    </row>
  </sheetData>
  <mergeCells count="258">
    <mergeCell ref="N79:O79"/>
    <mergeCell ref="B80:D80"/>
    <mergeCell ref="E80:F80"/>
    <mergeCell ref="H80:I80"/>
    <mergeCell ref="K80:L80"/>
    <mergeCell ref="N80:O80"/>
    <mergeCell ref="B81:D81"/>
    <mergeCell ref="E81:F81"/>
    <mergeCell ref="H81:I81"/>
    <mergeCell ref="K81:L81"/>
    <mergeCell ref="N81:O81"/>
    <mergeCell ref="H77:I77"/>
    <mergeCell ref="K77:L77"/>
    <mergeCell ref="E78:F78"/>
    <mergeCell ref="H78:I78"/>
    <mergeCell ref="K78:L78"/>
    <mergeCell ref="B79:D79"/>
    <mergeCell ref="E79:F79"/>
    <mergeCell ref="H79:I79"/>
    <mergeCell ref="K79:L79"/>
    <mergeCell ref="B55:D55"/>
    <mergeCell ref="E55:F55"/>
    <mergeCell ref="H55:I55"/>
    <mergeCell ref="K55:L55"/>
    <mergeCell ref="N55:O55"/>
    <mergeCell ref="B56:D56"/>
    <mergeCell ref="E56:F56"/>
    <mergeCell ref="H56:I56"/>
    <mergeCell ref="K56:L56"/>
    <mergeCell ref="N56:O56"/>
    <mergeCell ref="N52:O52"/>
    <mergeCell ref="B53:D53"/>
    <mergeCell ref="E53:F53"/>
    <mergeCell ref="H53:I53"/>
    <mergeCell ref="K53:L53"/>
    <mergeCell ref="N53:O53"/>
    <mergeCell ref="B54:D54"/>
    <mergeCell ref="E54:F54"/>
    <mergeCell ref="H54:I54"/>
    <mergeCell ref="K54:L54"/>
    <mergeCell ref="N54:O54"/>
    <mergeCell ref="B48:D48"/>
    <mergeCell ref="E48:F48"/>
    <mergeCell ref="H48:I48"/>
    <mergeCell ref="K48:L48"/>
    <mergeCell ref="N48:O48"/>
    <mergeCell ref="B49:D49"/>
    <mergeCell ref="E49:F49"/>
    <mergeCell ref="H49:I49"/>
    <mergeCell ref="K49:L49"/>
    <mergeCell ref="N49:O49"/>
    <mergeCell ref="B90:O90"/>
    <mergeCell ref="B92:E92"/>
    <mergeCell ref="G92:L92"/>
    <mergeCell ref="M92:O92"/>
    <mergeCell ref="B93:E93"/>
    <mergeCell ref="G93:L93"/>
    <mergeCell ref="M93:O93"/>
    <mergeCell ref="B83:O83"/>
    <mergeCell ref="B84:O84"/>
    <mergeCell ref="B86:E86"/>
    <mergeCell ref="G86:L86"/>
    <mergeCell ref="M86:O86"/>
    <mergeCell ref="B87:E87"/>
    <mergeCell ref="G87:L87"/>
    <mergeCell ref="M87:O87"/>
    <mergeCell ref="B89:O89"/>
    <mergeCell ref="B69:D69"/>
    <mergeCell ref="E69:F69"/>
    <mergeCell ref="H69:I69"/>
    <mergeCell ref="K69:L69"/>
    <mergeCell ref="N69:O69"/>
    <mergeCell ref="B70:D70"/>
    <mergeCell ref="E70:F70"/>
    <mergeCell ref="H70:I70"/>
    <mergeCell ref="K70:L70"/>
    <mergeCell ref="N70:O70"/>
    <mergeCell ref="B67:D67"/>
    <mergeCell ref="E67:F67"/>
    <mergeCell ref="H67:I67"/>
    <mergeCell ref="K67:L67"/>
    <mergeCell ref="N67:O67"/>
    <mergeCell ref="B68:D68"/>
    <mergeCell ref="E68:F68"/>
    <mergeCell ref="H68:I68"/>
    <mergeCell ref="K68:L68"/>
    <mergeCell ref="N68:O68"/>
    <mergeCell ref="B65:D65"/>
    <mergeCell ref="E65:F65"/>
    <mergeCell ref="H65:I65"/>
    <mergeCell ref="K65:L65"/>
    <mergeCell ref="N65:O65"/>
    <mergeCell ref="B66:D66"/>
    <mergeCell ref="E66:F66"/>
    <mergeCell ref="H66:I66"/>
    <mergeCell ref="K66:L66"/>
    <mergeCell ref="N66:O66"/>
    <mergeCell ref="B63:D63"/>
    <mergeCell ref="E63:F63"/>
    <mergeCell ref="H63:I63"/>
    <mergeCell ref="K63:L63"/>
    <mergeCell ref="N63:O63"/>
    <mergeCell ref="B64:D64"/>
    <mergeCell ref="E64:F64"/>
    <mergeCell ref="H64:I64"/>
    <mergeCell ref="K64:L64"/>
    <mergeCell ref="N64:O64"/>
    <mergeCell ref="B45:D45"/>
    <mergeCell ref="E45:F45"/>
    <mergeCell ref="H45:I45"/>
    <mergeCell ref="K45:L45"/>
    <mergeCell ref="N45:O45"/>
    <mergeCell ref="B62:D62"/>
    <mergeCell ref="E62:F62"/>
    <mergeCell ref="H62:I62"/>
    <mergeCell ref="K62:L62"/>
    <mergeCell ref="N62:O62"/>
    <mergeCell ref="B50:D50"/>
    <mergeCell ref="E50:F50"/>
    <mergeCell ref="H50:I50"/>
    <mergeCell ref="K50:L50"/>
    <mergeCell ref="N50:O50"/>
    <mergeCell ref="B51:D51"/>
    <mergeCell ref="E51:F51"/>
    <mergeCell ref="H51:I51"/>
    <mergeCell ref="K51:L51"/>
    <mergeCell ref="N51:O51"/>
    <mergeCell ref="B52:D52"/>
    <mergeCell ref="E52:F52"/>
    <mergeCell ref="H52:I52"/>
    <mergeCell ref="K52:L52"/>
    <mergeCell ref="B43:D43"/>
    <mergeCell ref="E43:F43"/>
    <mergeCell ref="H43:I43"/>
    <mergeCell ref="K43:L43"/>
    <mergeCell ref="N43:O43"/>
    <mergeCell ref="B44:D44"/>
    <mergeCell ref="E44:F44"/>
    <mergeCell ref="H44:I44"/>
    <mergeCell ref="K44:L44"/>
    <mergeCell ref="N44:O44"/>
    <mergeCell ref="B41:D41"/>
    <mergeCell ref="E41:F41"/>
    <mergeCell ref="H41:I41"/>
    <mergeCell ref="K41:L41"/>
    <mergeCell ref="N41:O41"/>
    <mergeCell ref="B42:D42"/>
    <mergeCell ref="E42:F42"/>
    <mergeCell ref="H42:I42"/>
    <mergeCell ref="K42:L42"/>
    <mergeCell ref="N42:O42"/>
    <mergeCell ref="B39:D39"/>
    <mergeCell ref="E39:F39"/>
    <mergeCell ref="H39:I39"/>
    <mergeCell ref="K39:L39"/>
    <mergeCell ref="N39:O39"/>
    <mergeCell ref="B40:D40"/>
    <mergeCell ref="E40:F40"/>
    <mergeCell ref="H40:I40"/>
    <mergeCell ref="K40:L40"/>
    <mergeCell ref="N40:O40"/>
    <mergeCell ref="B37:D37"/>
    <mergeCell ref="E37:F37"/>
    <mergeCell ref="H37:I37"/>
    <mergeCell ref="K37:L37"/>
    <mergeCell ref="N37:O37"/>
    <mergeCell ref="B38:D38"/>
    <mergeCell ref="E38:F38"/>
    <mergeCell ref="H38:I38"/>
    <mergeCell ref="K38:L38"/>
    <mergeCell ref="N38:O38"/>
    <mergeCell ref="B29:D29"/>
    <mergeCell ref="J29:K29"/>
    <mergeCell ref="N29:O29"/>
    <mergeCell ref="B30:D30"/>
    <mergeCell ref="J30:K30"/>
    <mergeCell ref="N30:O30"/>
    <mergeCell ref="B31:D31"/>
    <mergeCell ref="J31:K31"/>
    <mergeCell ref="N31:O31"/>
    <mergeCell ref="B26:D26"/>
    <mergeCell ref="J26:K26"/>
    <mergeCell ref="N26:O26"/>
    <mergeCell ref="B27:D27"/>
    <mergeCell ref="J27:K27"/>
    <mergeCell ref="N27:O27"/>
    <mergeCell ref="B28:D28"/>
    <mergeCell ref="J28:K28"/>
    <mergeCell ref="N28:O28"/>
    <mergeCell ref="J20:K20"/>
    <mergeCell ref="N20:O20"/>
    <mergeCell ref="B23:D23"/>
    <mergeCell ref="J23:K23"/>
    <mergeCell ref="N23:O23"/>
    <mergeCell ref="B24:D24"/>
    <mergeCell ref="J24:K24"/>
    <mergeCell ref="N24:O24"/>
    <mergeCell ref="B25:D25"/>
    <mergeCell ref="J25:K25"/>
    <mergeCell ref="N25:O25"/>
    <mergeCell ref="B13:D13"/>
    <mergeCell ref="J13:K13"/>
    <mergeCell ref="N13:O13"/>
    <mergeCell ref="B14:D14"/>
    <mergeCell ref="J14:K14"/>
    <mergeCell ref="N14:O14"/>
    <mergeCell ref="B15:D15"/>
    <mergeCell ref="J15:K15"/>
    <mergeCell ref="N73:O73"/>
    <mergeCell ref="E73:F73"/>
    <mergeCell ref="H73:I73"/>
    <mergeCell ref="K73:L73"/>
    <mergeCell ref="B73:D73"/>
    <mergeCell ref="N16:O16"/>
    <mergeCell ref="B17:D17"/>
    <mergeCell ref="J17:K17"/>
    <mergeCell ref="N17:O17"/>
    <mergeCell ref="B18:D18"/>
    <mergeCell ref="J18:K18"/>
    <mergeCell ref="N18:O18"/>
    <mergeCell ref="B19:D19"/>
    <mergeCell ref="J19:K19"/>
    <mergeCell ref="N19:O19"/>
    <mergeCell ref="B20:D20"/>
    <mergeCell ref="B9:N9"/>
    <mergeCell ref="B5:G5"/>
    <mergeCell ref="H5:K5"/>
    <mergeCell ref="L5:N5"/>
    <mergeCell ref="B6:G6"/>
    <mergeCell ref="H6:K6"/>
    <mergeCell ref="L6:N6"/>
    <mergeCell ref="B12:D12"/>
    <mergeCell ref="J12:K12"/>
    <mergeCell ref="N12:O12"/>
    <mergeCell ref="N15:O15"/>
    <mergeCell ref="B16:D16"/>
    <mergeCell ref="J16:K16"/>
    <mergeCell ref="B59:O59"/>
    <mergeCell ref="N78:O78"/>
    <mergeCell ref="K75:L75"/>
    <mergeCell ref="E76:F76"/>
    <mergeCell ref="H76:I76"/>
    <mergeCell ref="K76:L76"/>
    <mergeCell ref="E77:F77"/>
    <mergeCell ref="B74:D74"/>
    <mergeCell ref="N74:O74"/>
    <mergeCell ref="B75:D75"/>
    <mergeCell ref="N75:O75"/>
    <mergeCell ref="B76:D76"/>
    <mergeCell ref="N76:O76"/>
    <mergeCell ref="B77:D77"/>
    <mergeCell ref="N77:O77"/>
    <mergeCell ref="E74:F74"/>
    <mergeCell ref="H74:I74"/>
    <mergeCell ref="K74:L74"/>
    <mergeCell ref="E75:F75"/>
    <mergeCell ref="H75:I75"/>
    <mergeCell ref="B78:D78"/>
  </mergeCells>
  <pageMargins left="0.5" right="0.5" top="0.5" bottom="0.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CD2A-691A-4B15-BB0A-E86ADDFF33D4}">
  <dimension ref="A1:P57"/>
  <sheetViews>
    <sheetView topLeftCell="A37" workbookViewId="0">
      <selection activeCell="O65" sqref="O65"/>
    </sheetView>
  </sheetViews>
  <sheetFormatPr defaultColWidth="8.85546875" defaultRowHeight="13.5" x14ac:dyDescent="0.25"/>
  <cols>
    <col min="1" max="1" width="3.140625" style="1" customWidth="1"/>
    <col min="2" max="3" width="8.85546875" style="1"/>
    <col min="4" max="4" width="6.140625" style="1" customWidth="1"/>
    <col min="5" max="5" width="12.85546875" style="1" customWidth="1"/>
    <col min="6" max="6" width="10.42578125" style="1" customWidth="1"/>
    <col min="7" max="8" width="10.28515625" style="1" customWidth="1"/>
    <col min="9" max="9" width="10.42578125" style="1" customWidth="1"/>
    <col min="10" max="10" width="8.85546875" style="1"/>
    <col min="11" max="11" width="9.7109375" style="1" customWidth="1"/>
    <col min="12" max="12" width="11.28515625" style="1" customWidth="1"/>
    <col min="13" max="13" width="8.42578125" style="1" customWidth="1"/>
    <col min="14" max="14" width="12.85546875" style="1" customWidth="1"/>
    <col min="15" max="15" width="15.140625" style="1" customWidth="1"/>
    <col min="16" max="16384" width="8.85546875" style="1"/>
  </cols>
  <sheetData>
    <row r="1" spans="1:16" ht="14.45" x14ac:dyDescent="0.35">
      <c r="B1"/>
      <c r="E1" s="3" t="s">
        <v>33</v>
      </c>
    </row>
    <row r="2" spans="1:16" ht="15.6" x14ac:dyDescent="0.35">
      <c r="E2" s="4" t="s">
        <v>0</v>
      </c>
    </row>
    <row r="3" spans="1:16" ht="11.45" x14ac:dyDescent="0.25">
      <c r="E3" s="5" t="s">
        <v>14</v>
      </c>
    </row>
    <row r="5" spans="1:16" ht="11.45" x14ac:dyDescent="0.25">
      <c r="B5" s="171" t="s">
        <v>1</v>
      </c>
      <c r="C5" s="171"/>
      <c r="D5" s="171"/>
      <c r="E5" s="171"/>
      <c r="F5" s="171"/>
      <c r="G5" s="171"/>
      <c r="H5" s="171" t="s">
        <v>2</v>
      </c>
      <c r="I5" s="171"/>
      <c r="J5" s="171"/>
      <c r="K5" s="171"/>
      <c r="L5" s="171" t="s">
        <v>3</v>
      </c>
      <c r="M5" s="171"/>
      <c r="N5" s="171"/>
    </row>
    <row r="6" spans="1:16" ht="15" customHeight="1" x14ac:dyDescent="0.25"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spans="1:16" ht="11.45" x14ac:dyDescent="0.25">
      <c r="B7" s="2"/>
    </row>
    <row r="8" spans="1:16" ht="11.45" x14ac:dyDescent="0.25">
      <c r="B8" s="7" t="s">
        <v>11</v>
      </c>
    </row>
    <row r="9" spans="1:16" ht="11.45" x14ac:dyDescent="0.25">
      <c r="B9" s="162" t="s">
        <v>39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1"/>
    </row>
    <row r="10" spans="1:16" ht="12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6" ht="34.5" customHeight="1" x14ac:dyDescent="0.25">
      <c r="B11" s="163" t="s">
        <v>35</v>
      </c>
      <c r="C11" s="163"/>
      <c r="D11" s="163"/>
      <c r="E11" s="18" t="s">
        <v>24</v>
      </c>
      <c r="F11" s="21" t="s">
        <v>31</v>
      </c>
      <c r="G11" s="21" t="s">
        <v>40</v>
      </c>
      <c r="H11" s="21" t="s">
        <v>41</v>
      </c>
      <c r="I11" s="164" t="s">
        <v>27</v>
      </c>
      <c r="J11" s="165"/>
      <c r="K11" s="18" t="s">
        <v>4</v>
      </c>
      <c r="L11" s="18" t="s">
        <v>5</v>
      </c>
      <c r="M11" s="166" t="s">
        <v>6</v>
      </c>
      <c r="N11" s="166"/>
      <c r="O11" s="18" t="s">
        <v>13</v>
      </c>
      <c r="P11" s="18" t="s">
        <v>7</v>
      </c>
    </row>
    <row r="12" spans="1:16" ht="11.45" x14ac:dyDescent="0.25">
      <c r="A12" s="1">
        <v>1</v>
      </c>
      <c r="B12" s="167"/>
      <c r="C12" s="167"/>
      <c r="D12" s="167"/>
      <c r="E12" s="15"/>
      <c r="F12" s="15"/>
      <c r="G12" s="15"/>
      <c r="H12" s="15"/>
      <c r="I12" s="168"/>
      <c r="J12" s="169"/>
      <c r="K12" s="8"/>
      <c r="L12" s="8"/>
      <c r="M12" s="170"/>
      <c r="N12" s="170"/>
      <c r="O12" s="8">
        <f>I12-K12-L12-M12</f>
        <v>0</v>
      </c>
      <c r="P12" s="8">
        <f>SUM(K12:O12)</f>
        <v>0</v>
      </c>
    </row>
    <row r="13" spans="1:16" ht="11.45" x14ac:dyDescent="0.25">
      <c r="A13" s="1">
        <v>2</v>
      </c>
      <c r="B13" s="167"/>
      <c r="C13" s="167"/>
      <c r="D13" s="167"/>
      <c r="E13" s="15"/>
      <c r="F13" s="15"/>
      <c r="G13" s="15"/>
      <c r="H13" s="15"/>
      <c r="I13" s="168"/>
      <c r="J13" s="169"/>
      <c r="K13" s="8"/>
      <c r="L13" s="8"/>
      <c r="M13" s="170"/>
      <c r="N13" s="170"/>
      <c r="O13" s="8">
        <f t="shared" ref="O13:O18" si="0">I13-K13-L13-M13</f>
        <v>0</v>
      </c>
      <c r="P13" s="8">
        <f t="shared" ref="P13:P18" si="1">SUM(K13:O13)</f>
        <v>0</v>
      </c>
    </row>
    <row r="14" spans="1:16" ht="11.45" x14ac:dyDescent="0.25">
      <c r="A14" s="1">
        <v>3</v>
      </c>
      <c r="B14" s="167"/>
      <c r="C14" s="167"/>
      <c r="D14" s="167"/>
      <c r="E14" s="15"/>
      <c r="F14" s="15"/>
      <c r="G14" s="15"/>
      <c r="H14" s="15"/>
      <c r="I14" s="168"/>
      <c r="J14" s="169"/>
      <c r="K14" s="8"/>
      <c r="L14" s="8"/>
      <c r="M14" s="170"/>
      <c r="N14" s="170"/>
      <c r="O14" s="8">
        <f t="shared" si="0"/>
        <v>0</v>
      </c>
      <c r="P14" s="8">
        <f t="shared" si="1"/>
        <v>0</v>
      </c>
    </row>
    <row r="15" spans="1:16" ht="11.45" x14ac:dyDescent="0.25">
      <c r="A15" s="1">
        <v>4</v>
      </c>
      <c r="B15" s="167"/>
      <c r="C15" s="167"/>
      <c r="D15" s="167"/>
      <c r="E15" s="15"/>
      <c r="F15" s="15"/>
      <c r="G15" s="15"/>
      <c r="H15" s="15"/>
      <c r="I15" s="168"/>
      <c r="J15" s="169"/>
      <c r="K15" s="8"/>
      <c r="L15" s="8"/>
      <c r="M15" s="170"/>
      <c r="N15" s="170"/>
      <c r="O15" s="8">
        <f t="shared" si="0"/>
        <v>0</v>
      </c>
      <c r="P15" s="8">
        <f t="shared" si="1"/>
        <v>0</v>
      </c>
    </row>
    <row r="16" spans="1:16" ht="11.45" x14ac:dyDescent="0.25">
      <c r="A16" s="1">
        <v>5</v>
      </c>
      <c r="B16" s="167"/>
      <c r="C16" s="167"/>
      <c r="D16" s="167"/>
      <c r="E16" s="15"/>
      <c r="F16" s="15"/>
      <c r="G16" s="15"/>
      <c r="H16" s="15"/>
      <c r="I16" s="168"/>
      <c r="J16" s="169"/>
      <c r="K16" s="8"/>
      <c r="L16" s="8"/>
      <c r="M16" s="170"/>
      <c r="N16" s="170"/>
      <c r="O16" s="8">
        <f t="shared" si="0"/>
        <v>0</v>
      </c>
      <c r="P16" s="8">
        <f t="shared" si="1"/>
        <v>0</v>
      </c>
    </row>
    <row r="17" spans="1:16" ht="11.45" x14ac:dyDescent="0.25">
      <c r="A17" s="1">
        <v>6</v>
      </c>
      <c r="B17" s="167"/>
      <c r="C17" s="167"/>
      <c r="D17" s="167"/>
      <c r="E17" s="15"/>
      <c r="F17" s="15"/>
      <c r="G17" s="15"/>
      <c r="H17" s="15"/>
      <c r="I17" s="168"/>
      <c r="J17" s="169"/>
      <c r="K17" s="8"/>
      <c r="L17" s="8"/>
      <c r="M17" s="170"/>
      <c r="N17" s="170"/>
      <c r="O17" s="8">
        <f t="shared" si="0"/>
        <v>0</v>
      </c>
      <c r="P17" s="8">
        <f t="shared" si="1"/>
        <v>0</v>
      </c>
    </row>
    <row r="18" spans="1:16" ht="11.45" x14ac:dyDescent="0.25">
      <c r="A18" s="1">
        <v>7</v>
      </c>
      <c r="B18" s="167"/>
      <c r="C18" s="167"/>
      <c r="D18" s="167"/>
      <c r="E18" s="15"/>
      <c r="F18" s="15"/>
      <c r="G18" s="15"/>
      <c r="H18" s="15"/>
      <c r="I18" s="168"/>
      <c r="J18" s="169"/>
      <c r="K18" s="8"/>
      <c r="L18" s="8"/>
      <c r="M18" s="170"/>
      <c r="N18" s="170"/>
      <c r="O18" s="8">
        <f t="shared" si="0"/>
        <v>0</v>
      </c>
      <c r="P18" s="8">
        <f t="shared" si="1"/>
        <v>0</v>
      </c>
    </row>
    <row r="19" spans="1:16" ht="11.45" x14ac:dyDescent="0.25">
      <c r="B19" s="173" t="s">
        <v>8</v>
      </c>
      <c r="C19" s="174"/>
      <c r="D19" s="175"/>
      <c r="E19" s="10"/>
      <c r="F19" s="20"/>
      <c r="G19" s="20"/>
      <c r="H19" s="20"/>
      <c r="I19" s="176">
        <f>SUM(I12:I18)</f>
        <v>0</v>
      </c>
      <c r="J19" s="177"/>
      <c r="K19" s="9">
        <f>SUM(K12:K18)</f>
        <v>0</v>
      </c>
      <c r="L19" s="9">
        <f>SUM(L12:L18)</f>
        <v>0</v>
      </c>
      <c r="M19" s="178">
        <f>SUM(M12:N18)</f>
        <v>0</v>
      </c>
      <c r="N19" s="178"/>
      <c r="O19" s="9">
        <f>SUM(O12:O18)</f>
        <v>0</v>
      </c>
      <c r="P19" s="9">
        <f>SUM(K19:O19)</f>
        <v>0</v>
      </c>
    </row>
    <row r="21" spans="1:16" ht="11.45" x14ac:dyDescent="0.25">
      <c r="B21" s="7" t="s">
        <v>30</v>
      </c>
    </row>
    <row r="22" spans="1:16" ht="12.95" x14ac:dyDescent="0.3">
      <c r="B22" s="19" t="s">
        <v>128</v>
      </c>
    </row>
    <row r="24" spans="1:16" ht="11.45" x14ac:dyDescent="0.25">
      <c r="B24" s="163" t="s">
        <v>35</v>
      </c>
      <c r="C24" s="163"/>
      <c r="D24" s="163"/>
      <c r="E24" s="179" t="s">
        <v>25</v>
      </c>
      <c r="F24" s="180"/>
      <c r="G24" s="17" t="s">
        <v>26</v>
      </c>
      <c r="H24" s="179" t="s">
        <v>9</v>
      </c>
      <c r="I24" s="181"/>
      <c r="J24" s="17" t="s">
        <v>26</v>
      </c>
      <c r="K24" s="179" t="s">
        <v>10</v>
      </c>
      <c r="L24" s="181"/>
      <c r="M24" s="17" t="s">
        <v>26</v>
      </c>
      <c r="N24" s="179" t="s">
        <v>32</v>
      </c>
      <c r="O24" s="182"/>
    </row>
    <row r="25" spans="1:16" ht="11.45" x14ac:dyDescent="0.25">
      <c r="A25" s="1">
        <v>1</v>
      </c>
      <c r="B25" s="183"/>
      <c r="C25" s="183"/>
      <c r="D25" s="183"/>
      <c r="E25" s="184"/>
      <c r="F25" s="185"/>
      <c r="G25" s="16"/>
      <c r="H25" s="184"/>
      <c r="I25" s="185"/>
      <c r="J25" s="16"/>
      <c r="K25" s="184"/>
      <c r="L25" s="185"/>
      <c r="M25" s="16"/>
      <c r="N25" s="184">
        <f t="shared" ref="N25:N31" si="2">G25+J25+M25</f>
        <v>0</v>
      </c>
      <c r="O25" s="186"/>
    </row>
    <row r="26" spans="1:16" ht="11.45" x14ac:dyDescent="0.25">
      <c r="A26" s="1">
        <v>2</v>
      </c>
      <c r="B26" s="183"/>
      <c r="C26" s="183"/>
      <c r="D26" s="183"/>
      <c r="E26" s="184"/>
      <c r="F26" s="185"/>
      <c r="G26" s="16"/>
      <c r="H26" s="184"/>
      <c r="I26" s="185"/>
      <c r="J26" s="16"/>
      <c r="K26" s="184"/>
      <c r="L26" s="185"/>
      <c r="M26" s="16"/>
      <c r="N26" s="184">
        <f t="shared" si="2"/>
        <v>0</v>
      </c>
      <c r="O26" s="186"/>
    </row>
    <row r="27" spans="1:16" ht="11.45" x14ac:dyDescent="0.25">
      <c r="A27" s="1">
        <v>3</v>
      </c>
      <c r="B27" s="183"/>
      <c r="C27" s="183"/>
      <c r="D27" s="183"/>
      <c r="E27" s="184"/>
      <c r="F27" s="185"/>
      <c r="G27" s="16"/>
      <c r="H27" s="184"/>
      <c r="I27" s="185"/>
      <c r="J27" s="16"/>
      <c r="K27" s="184"/>
      <c r="L27" s="185"/>
      <c r="M27" s="16"/>
      <c r="N27" s="184">
        <f t="shared" si="2"/>
        <v>0</v>
      </c>
      <c r="O27" s="186"/>
    </row>
    <row r="28" spans="1:16" x14ac:dyDescent="0.25">
      <c r="A28" s="1">
        <v>4</v>
      </c>
      <c r="B28" s="183"/>
      <c r="C28" s="183"/>
      <c r="D28" s="183"/>
      <c r="E28" s="184"/>
      <c r="F28" s="185"/>
      <c r="G28" s="16"/>
      <c r="H28" s="184"/>
      <c r="I28" s="185"/>
      <c r="J28" s="16"/>
      <c r="K28" s="184"/>
      <c r="L28" s="185"/>
      <c r="M28" s="16"/>
      <c r="N28" s="184">
        <f t="shared" si="2"/>
        <v>0</v>
      </c>
      <c r="O28" s="186"/>
    </row>
    <row r="29" spans="1:16" x14ac:dyDescent="0.25">
      <c r="A29" s="1">
        <v>5</v>
      </c>
      <c r="B29" s="183"/>
      <c r="C29" s="183"/>
      <c r="D29" s="183"/>
      <c r="E29" s="184"/>
      <c r="F29" s="185"/>
      <c r="G29" s="16"/>
      <c r="H29" s="184"/>
      <c r="I29" s="185"/>
      <c r="J29" s="16"/>
      <c r="K29" s="184"/>
      <c r="L29" s="185"/>
      <c r="M29" s="16"/>
      <c r="N29" s="184">
        <f t="shared" si="2"/>
        <v>0</v>
      </c>
      <c r="O29" s="186"/>
    </row>
    <row r="30" spans="1:16" x14ac:dyDescent="0.25">
      <c r="A30" s="1">
        <v>6</v>
      </c>
      <c r="B30" s="183"/>
      <c r="C30" s="183"/>
      <c r="D30" s="183"/>
      <c r="E30" s="184"/>
      <c r="F30" s="185"/>
      <c r="G30" s="16"/>
      <c r="H30" s="184"/>
      <c r="I30" s="185"/>
      <c r="J30" s="16"/>
      <c r="K30" s="184"/>
      <c r="L30" s="185"/>
      <c r="M30" s="16"/>
      <c r="N30" s="184">
        <f t="shared" si="2"/>
        <v>0</v>
      </c>
      <c r="O30" s="186"/>
    </row>
    <row r="31" spans="1:16" x14ac:dyDescent="0.25">
      <c r="A31" s="1">
        <v>7</v>
      </c>
      <c r="B31" s="183"/>
      <c r="C31" s="183"/>
      <c r="D31" s="183"/>
      <c r="E31" s="204"/>
      <c r="F31" s="205"/>
      <c r="G31" s="22"/>
      <c r="H31" s="204"/>
      <c r="I31" s="205"/>
      <c r="J31" s="22"/>
      <c r="K31" s="204"/>
      <c r="L31" s="205"/>
      <c r="M31" s="22"/>
      <c r="N31" s="204">
        <f t="shared" si="2"/>
        <v>0</v>
      </c>
      <c r="O31" s="206"/>
    </row>
    <row r="32" spans="1:16" ht="11.45" customHeight="1" x14ac:dyDescent="0.25">
      <c r="B32" s="173" t="s">
        <v>8</v>
      </c>
      <c r="C32" s="174"/>
      <c r="D32" s="175"/>
      <c r="E32" s="10"/>
      <c r="F32" s="10"/>
      <c r="G32" s="10"/>
      <c r="H32" s="10"/>
      <c r="I32" s="10"/>
      <c r="J32" s="10"/>
      <c r="K32" s="10"/>
      <c r="L32" s="10"/>
      <c r="M32" s="10"/>
      <c r="N32" s="202">
        <f>SUM(N25:O31)</f>
        <v>0</v>
      </c>
      <c r="O32" s="203"/>
    </row>
    <row r="34" spans="1:15" x14ac:dyDescent="0.25">
      <c r="B34" s="7" t="s">
        <v>12</v>
      </c>
    </row>
    <row r="35" spans="1:15" ht="25.5" customHeight="1" x14ac:dyDescent="0.25">
      <c r="B35" s="161" t="s">
        <v>129</v>
      </c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</row>
    <row r="37" spans="1:15" ht="13.5" customHeight="1" x14ac:dyDescent="0.25">
      <c r="B37" s="163" t="s">
        <v>35</v>
      </c>
      <c r="C37" s="163"/>
      <c r="D37" s="163"/>
      <c r="E37" s="179" t="s">
        <v>25</v>
      </c>
      <c r="F37" s="180"/>
      <c r="G37" s="17" t="s">
        <v>26</v>
      </c>
      <c r="H37" s="179" t="s">
        <v>9</v>
      </c>
      <c r="I37" s="181"/>
      <c r="J37" s="17" t="s">
        <v>26</v>
      </c>
      <c r="K37" s="179" t="s">
        <v>10</v>
      </c>
      <c r="L37" s="181"/>
      <c r="M37" s="17" t="s">
        <v>26</v>
      </c>
      <c r="N37" s="187" t="s">
        <v>42</v>
      </c>
      <c r="O37" s="188"/>
    </row>
    <row r="38" spans="1:15" x14ac:dyDescent="0.25">
      <c r="A38" s="1">
        <v>1</v>
      </c>
      <c r="B38" s="183"/>
      <c r="C38" s="183"/>
      <c r="D38" s="183"/>
      <c r="E38" s="184"/>
      <c r="F38" s="185"/>
      <c r="G38" s="16"/>
      <c r="H38" s="184"/>
      <c r="I38" s="185"/>
      <c r="J38" s="16"/>
      <c r="K38" s="184"/>
      <c r="L38" s="185"/>
      <c r="M38" s="16"/>
      <c r="N38" s="184">
        <f t="shared" ref="N38:N44" si="3">G38+J38+M38</f>
        <v>0</v>
      </c>
      <c r="O38" s="186"/>
    </row>
    <row r="39" spans="1:15" x14ac:dyDescent="0.25">
      <c r="A39" s="1">
        <v>2</v>
      </c>
      <c r="B39" s="183"/>
      <c r="C39" s="183"/>
      <c r="D39" s="183"/>
      <c r="E39" s="184"/>
      <c r="F39" s="185"/>
      <c r="G39" s="16"/>
      <c r="H39" s="184"/>
      <c r="I39" s="185"/>
      <c r="J39" s="16"/>
      <c r="K39" s="184"/>
      <c r="L39" s="185"/>
      <c r="M39" s="16"/>
      <c r="N39" s="184">
        <f t="shared" si="3"/>
        <v>0</v>
      </c>
      <c r="O39" s="186"/>
    </row>
    <row r="40" spans="1:15" x14ac:dyDescent="0.25">
      <c r="A40" s="1">
        <v>3</v>
      </c>
      <c r="B40" s="183"/>
      <c r="C40" s="183"/>
      <c r="D40" s="183"/>
      <c r="E40" s="184"/>
      <c r="F40" s="185"/>
      <c r="G40" s="16"/>
      <c r="H40" s="184"/>
      <c r="I40" s="185"/>
      <c r="J40" s="16"/>
      <c r="K40" s="184"/>
      <c r="L40" s="185"/>
      <c r="M40" s="16"/>
      <c r="N40" s="184">
        <f t="shared" si="3"/>
        <v>0</v>
      </c>
      <c r="O40" s="186"/>
    </row>
    <row r="41" spans="1:15" x14ac:dyDescent="0.25">
      <c r="A41" s="1">
        <v>4</v>
      </c>
      <c r="B41" s="183"/>
      <c r="C41" s="183"/>
      <c r="D41" s="183"/>
      <c r="E41" s="184"/>
      <c r="F41" s="185"/>
      <c r="G41" s="16"/>
      <c r="H41" s="184"/>
      <c r="I41" s="185"/>
      <c r="J41" s="16"/>
      <c r="K41" s="184"/>
      <c r="L41" s="185"/>
      <c r="M41" s="16"/>
      <c r="N41" s="184">
        <f t="shared" si="3"/>
        <v>0</v>
      </c>
      <c r="O41" s="186"/>
    </row>
    <row r="42" spans="1:15" x14ac:dyDescent="0.25">
      <c r="A42" s="1">
        <v>5</v>
      </c>
      <c r="B42" s="183"/>
      <c r="C42" s="183"/>
      <c r="D42" s="183"/>
      <c r="E42" s="184"/>
      <c r="F42" s="185"/>
      <c r="G42" s="16"/>
      <c r="H42" s="184"/>
      <c r="I42" s="185"/>
      <c r="J42" s="16"/>
      <c r="K42" s="184"/>
      <c r="L42" s="185"/>
      <c r="M42" s="16"/>
      <c r="N42" s="184">
        <f t="shared" si="3"/>
        <v>0</v>
      </c>
      <c r="O42" s="186"/>
    </row>
    <row r="43" spans="1:15" x14ac:dyDescent="0.25">
      <c r="A43" s="1">
        <v>6</v>
      </c>
      <c r="B43" s="183"/>
      <c r="C43" s="183"/>
      <c r="D43" s="183"/>
      <c r="E43" s="184"/>
      <c r="F43" s="185"/>
      <c r="G43" s="16"/>
      <c r="H43" s="184"/>
      <c r="I43" s="185"/>
      <c r="J43" s="16"/>
      <c r="K43" s="184"/>
      <c r="L43" s="185"/>
      <c r="M43" s="16"/>
      <c r="N43" s="184">
        <f t="shared" si="3"/>
        <v>0</v>
      </c>
      <c r="O43" s="186"/>
    </row>
    <row r="44" spans="1:15" x14ac:dyDescent="0.25">
      <c r="A44" s="1">
        <v>7</v>
      </c>
      <c r="B44" s="183"/>
      <c r="C44" s="183"/>
      <c r="D44" s="183"/>
      <c r="E44" s="184"/>
      <c r="F44" s="185"/>
      <c r="G44" s="16"/>
      <c r="H44" s="184"/>
      <c r="I44" s="185"/>
      <c r="J44" s="16"/>
      <c r="K44" s="184"/>
      <c r="L44" s="185"/>
      <c r="M44" s="16"/>
      <c r="N44" s="184">
        <f t="shared" si="3"/>
        <v>0</v>
      </c>
      <c r="O44" s="186"/>
    </row>
    <row r="45" spans="1:15" ht="11.45" customHeight="1" x14ac:dyDescent="0.25">
      <c r="B45" s="173" t="s">
        <v>8</v>
      </c>
      <c r="C45" s="174"/>
      <c r="D45" s="175"/>
      <c r="E45" s="10"/>
      <c r="F45" s="10"/>
      <c r="G45" s="10"/>
      <c r="H45" s="10"/>
      <c r="I45" s="10"/>
      <c r="J45" s="10"/>
      <c r="K45" s="10"/>
      <c r="L45" s="10"/>
      <c r="M45" s="10"/>
      <c r="N45" s="202">
        <f>SUM(N38:O44)</f>
        <v>0</v>
      </c>
      <c r="O45" s="203"/>
    </row>
    <row r="47" spans="1:15" ht="14.45" customHeight="1" x14ac:dyDescent="0.25">
      <c r="B47" s="196" t="s">
        <v>19</v>
      </c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</row>
    <row r="48" spans="1:15" ht="26.45" customHeight="1" x14ac:dyDescent="0.25">
      <c r="B48" s="197" t="s">
        <v>15</v>
      </c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</row>
    <row r="49" spans="2:15" ht="5.25" customHeight="1" thickBot="1" x14ac:dyDescent="0.3">
      <c r="B49" s="12"/>
      <c r="C49"/>
      <c r="D49"/>
    </row>
    <row r="50" spans="2:15" ht="15" customHeight="1" x14ac:dyDescent="0.25">
      <c r="B50" s="198" t="s">
        <v>21</v>
      </c>
      <c r="C50" s="199"/>
      <c r="D50" s="199"/>
      <c r="E50" s="199"/>
      <c r="F50" s="13"/>
      <c r="G50" s="200" t="s">
        <v>16</v>
      </c>
      <c r="H50" s="199"/>
      <c r="I50" s="199"/>
      <c r="J50" s="199"/>
      <c r="K50" s="199"/>
      <c r="L50" s="199"/>
      <c r="M50" s="200" t="s">
        <v>17</v>
      </c>
      <c r="N50" s="199"/>
      <c r="O50" s="201"/>
    </row>
    <row r="51" spans="2:15" ht="25.5" customHeight="1" thickBot="1" x14ac:dyDescent="0.3">
      <c r="B51" s="189"/>
      <c r="C51" s="190"/>
      <c r="D51" s="190"/>
      <c r="E51" s="190"/>
      <c r="F51" s="14"/>
      <c r="G51" s="191"/>
      <c r="H51" s="190"/>
      <c r="I51" s="190"/>
      <c r="J51" s="190"/>
      <c r="K51" s="190"/>
      <c r="L51" s="192"/>
      <c r="M51" s="191"/>
      <c r="N51" s="190"/>
      <c r="O51" s="193"/>
    </row>
    <row r="52" spans="2:15" ht="15" x14ac:dyDescent="0.25">
      <c r="B52" s="12"/>
      <c r="C52"/>
      <c r="D52"/>
    </row>
    <row r="53" spans="2:15" ht="14.45" customHeight="1" x14ac:dyDescent="0.25">
      <c r="B53" s="196" t="s">
        <v>20</v>
      </c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</row>
    <row r="54" spans="2:15" ht="24.6" customHeight="1" x14ac:dyDescent="0.25">
      <c r="B54" s="197" t="s">
        <v>18</v>
      </c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</row>
    <row r="55" spans="2:15" ht="5.25" customHeight="1" thickBot="1" x14ac:dyDescent="0.3">
      <c r="B55" s="12"/>
      <c r="C55"/>
      <c r="D55"/>
    </row>
    <row r="56" spans="2:15" x14ac:dyDescent="0.25">
      <c r="B56" s="198" t="s">
        <v>22</v>
      </c>
      <c r="C56" s="199"/>
      <c r="D56" s="199"/>
      <c r="E56" s="199"/>
      <c r="F56" s="13"/>
      <c r="G56" s="200" t="s">
        <v>16</v>
      </c>
      <c r="H56" s="199"/>
      <c r="I56" s="199"/>
      <c r="J56" s="199"/>
      <c r="K56" s="199"/>
      <c r="L56" s="199"/>
      <c r="M56" s="200" t="s">
        <v>17</v>
      </c>
      <c r="N56" s="199"/>
      <c r="O56" s="201"/>
    </row>
    <row r="57" spans="2:15" ht="25.5" customHeight="1" thickBot="1" x14ac:dyDescent="0.3">
      <c r="B57" s="189"/>
      <c r="C57" s="190"/>
      <c r="D57" s="190"/>
      <c r="E57" s="190"/>
      <c r="F57" s="14"/>
      <c r="G57" s="191"/>
      <c r="H57" s="190"/>
      <c r="I57" s="190"/>
      <c r="J57" s="190"/>
      <c r="K57" s="190"/>
      <c r="L57" s="192"/>
      <c r="M57" s="191"/>
      <c r="N57" s="190"/>
      <c r="O57" s="193"/>
    </row>
  </sheetData>
  <mergeCells count="135">
    <mergeCell ref="B57:E57"/>
    <mergeCell ref="G57:L57"/>
    <mergeCell ref="M57:O57"/>
    <mergeCell ref="B51:E51"/>
    <mergeCell ref="G51:L51"/>
    <mergeCell ref="M51:O51"/>
    <mergeCell ref="B53:O53"/>
    <mergeCell ref="B54:O54"/>
    <mergeCell ref="B56:E56"/>
    <mergeCell ref="G56:L56"/>
    <mergeCell ref="M56:O56"/>
    <mergeCell ref="B45:D45"/>
    <mergeCell ref="N45:O45"/>
    <mergeCell ref="B47:O47"/>
    <mergeCell ref="B48:O48"/>
    <mergeCell ref="B50:E50"/>
    <mergeCell ref="G50:L50"/>
    <mergeCell ref="M50:O50"/>
    <mergeCell ref="B43:D43"/>
    <mergeCell ref="E43:F43"/>
    <mergeCell ref="H43:I43"/>
    <mergeCell ref="K43:L43"/>
    <mergeCell ref="N43:O43"/>
    <mergeCell ref="B44:D44"/>
    <mergeCell ref="E44:F44"/>
    <mergeCell ref="H44:I44"/>
    <mergeCell ref="K44:L44"/>
    <mergeCell ref="N44:O44"/>
    <mergeCell ref="B41:D41"/>
    <mergeCell ref="E41:F41"/>
    <mergeCell ref="H41:I41"/>
    <mergeCell ref="K41:L41"/>
    <mergeCell ref="N41:O41"/>
    <mergeCell ref="B42:D42"/>
    <mergeCell ref="E42:F42"/>
    <mergeCell ref="H42:I42"/>
    <mergeCell ref="K42:L42"/>
    <mergeCell ref="N42:O42"/>
    <mergeCell ref="B39:D39"/>
    <mergeCell ref="E39:F39"/>
    <mergeCell ref="H39:I39"/>
    <mergeCell ref="K39:L39"/>
    <mergeCell ref="N39:O39"/>
    <mergeCell ref="B40:D40"/>
    <mergeCell ref="E40:F40"/>
    <mergeCell ref="H40:I40"/>
    <mergeCell ref="K40:L40"/>
    <mergeCell ref="N40:O40"/>
    <mergeCell ref="B37:D37"/>
    <mergeCell ref="E37:F37"/>
    <mergeCell ref="H37:I37"/>
    <mergeCell ref="K37:L37"/>
    <mergeCell ref="N37:O37"/>
    <mergeCell ref="B38:D38"/>
    <mergeCell ref="E38:F38"/>
    <mergeCell ref="H38:I38"/>
    <mergeCell ref="K38:L38"/>
    <mergeCell ref="N38:O38"/>
    <mergeCell ref="B31:D31"/>
    <mergeCell ref="E31:F31"/>
    <mergeCell ref="H31:I31"/>
    <mergeCell ref="K31:L31"/>
    <mergeCell ref="N31:O31"/>
    <mergeCell ref="B32:D32"/>
    <mergeCell ref="N32:O32"/>
    <mergeCell ref="B29:D29"/>
    <mergeCell ref="E29:F29"/>
    <mergeCell ref="H29:I29"/>
    <mergeCell ref="K29:L29"/>
    <mergeCell ref="N29:O29"/>
    <mergeCell ref="B30:D30"/>
    <mergeCell ref="E30:F30"/>
    <mergeCell ref="H30:I30"/>
    <mergeCell ref="K30:L30"/>
    <mergeCell ref="N30:O30"/>
    <mergeCell ref="B27:D27"/>
    <mergeCell ref="E27:F27"/>
    <mergeCell ref="H27:I27"/>
    <mergeCell ref="K27:L27"/>
    <mergeCell ref="N27:O27"/>
    <mergeCell ref="B28:D28"/>
    <mergeCell ref="E28:F28"/>
    <mergeCell ref="H28:I28"/>
    <mergeCell ref="K28:L28"/>
    <mergeCell ref="N28:O28"/>
    <mergeCell ref="B25:D25"/>
    <mergeCell ref="E25:F25"/>
    <mergeCell ref="H25:I25"/>
    <mergeCell ref="K25:L25"/>
    <mergeCell ref="N25:O25"/>
    <mergeCell ref="B26:D26"/>
    <mergeCell ref="E26:F26"/>
    <mergeCell ref="H26:I26"/>
    <mergeCell ref="K26:L26"/>
    <mergeCell ref="N26:O26"/>
    <mergeCell ref="I14:J14"/>
    <mergeCell ref="M14:N14"/>
    <mergeCell ref="B19:D19"/>
    <mergeCell ref="I19:J19"/>
    <mergeCell ref="M19:N19"/>
    <mergeCell ref="B24:D24"/>
    <mergeCell ref="E24:F24"/>
    <mergeCell ref="H24:I24"/>
    <mergeCell ref="K24:L24"/>
    <mergeCell ref="N24:O24"/>
    <mergeCell ref="B17:D17"/>
    <mergeCell ref="I17:J17"/>
    <mergeCell ref="M17:N17"/>
    <mergeCell ref="B18:D18"/>
    <mergeCell ref="I18:J18"/>
    <mergeCell ref="M18:N18"/>
    <mergeCell ref="B35:O35"/>
    <mergeCell ref="B9:N9"/>
    <mergeCell ref="B11:D11"/>
    <mergeCell ref="I11:J11"/>
    <mergeCell ref="M11:N11"/>
    <mergeCell ref="B12:D12"/>
    <mergeCell ref="I12:J12"/>
    <mergeCell ref="M12:N12"/>
    <mergeCell ref="B5:G5"/>
    <mergeCell ref="H5:K5"/>
    <mergeCell ref="L5:N5"/>
    <mergeCell ref="B6:G6"/>
    <mergeCell ref="H6:K6"/>
    <mergeCell ref="L6:N6"/>
    <mergeCell ref="B15:D15"/>
    <mergeCell ref="I15:J15"/>
    <mergeCell ref="M15:N15"/>
    <mergeCell ref="B16:D16"/>
    <mergeCell ref="I16:J16"/>
    <mergeCell ref="M16:N16"/>
    <mergeCell ref="B13:D13"/>
    <mergeCell ref="I13:J13"/>
    <mergeCell ref="M13:N13"/>
    <mergeCell ref="B14:D14"/>
  </mergeCells>
  <pageMargins left="0.5" right="0.5" top="0.5" bottom="0.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41AB2-642F-4BF9-AF72-73CE6EB3D521}">
  <dimension ref="A1:E27"/>
  <sheetViews>
    <sheetView tabSelected="1" workbookViewId="0">
      <selection activeCell="H29" sqref="H29"/>
    </sheetView>
  </sheetViews>
  <sheetFormatPr defaultRowHeight="15" x14ac:dyDescent="0.25"/>
  <cols>
    <col min="1" max="2" width="3.7109375" customWidth="1"/>
    <col min="3" max="3" width="39.7109375" bestFit="1" customWidth="1"/>
  </cols>
  <sheetData>
    <row r="1" spans="1:5" x14ac:dyDescent="0.25">
      <c r="A1" s="24" t="s">
        <v>52</v>
      </c>
    </row>
    <row r="3" spans="1:5" x14ac:dyDescent="0.25">
      <c r="A3" s="24" t="s">
        <v>11</v>
      </c>
    </row>
    <row r="4" spans="1:5" x14ac:dyDescent="0.25">
      <c r="A4" t="s">
        <v>53</v>
      </c>
    </row>
    <row r="5" spans="1:5" x14ac:dyDescent="0.25">
      <c r="A5" t="s">
        <v>102</v>
      </c>
    </row>
    <row r="6" spans="1:5" x14ac:dyDescent="0.25">
      <c r="A6" t="s">
        <v>126</v>
      </c>
    </row>
    <row r="7" spans="1:5" x14ac:dyDescent="0.25">
      <c r="B7" t="s">
        <v>45</v>
      </c>
    </row>
    <row r="8" spans="1:5" x14ac:dyDescent="0.25">
      <c r="B8" t="s">
        <v>46</v>
      </c>
    </row>
    <row r="9" spans="1:5" x14ac:dyDescent="0.25">
      <c r="B9" t="s">
        <v>47</v>
      </c>
    </row>
    <row r="10" spans="1:5" x14ac:dyDescent="0.25">
      <c r="B10" t="s">
        <v>48</v>
      </c>
    </row>
    <row r="11" spans="1:5" x14ac:dyDescent="0.25">
      <c r="D11" t="s">
        <v>43</v>
      </c>
      <c r="E11" t="s">
        <v>44</v>
      </c>
    </row>
    <row r="12" spans="1:5" x14ac:dyDescent="0.25">
      <c r="C12" t="s">
        <v>49</v>
      </c>
      <c r="D12" s="23">
        <v>1.9E-2</v>
      </c>
      <c r="E12" s="23">
        <v>2.1999999999999999E-2</v>
      </c>
    </row>
    <row r="13" spans="1:5" x14ac:dyDescent="0.25">
      <c r="C13" t="s">
        <v>50</v>
      </c>
      <c r="D13" s="23">
        <v>0.214</v>
      </c>
      <c r="E13" s="23">
        <v>0.221</v>
      </c>
    </row>
    <row r="14" spans="1:5" x14ac:dyDescent="0.25">
      <c r="C14" t="s">
        <v>51</v>
      </c>
      <c r="D14" s="23">
        <v>0.38900000000000001</v>
      </c>
      <c r="E14" s="23">
        <v>0.39600000000000002</v>
      </c>
    </row>
    <row r="15" spans="1:5" x14ac:dyDescent="0.25">
      <c r="A15" t="s">
        <v>127</v>
      </c>
    </row>
    <row r="16" spans="1:5" x14ac:dyDescent="0.25">
      <c r="A16" t="s">
        <v>54</v>
      </c>
    </row>
    <row r="18" spans="1:1" x14ac:dyDescent="0.25">
      <c r="A18" s="24" t="s">
        <v>30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133</v>
      </c>
    </row>
    <row r="23" spans="1:1" x14ac:dyDescent="0.25">
      <c r="A23" s="24" t="s">
        <v>12</v>
      </c>
    </row>
    <row r="24" spans="1:1" x14ac:dyDescent="0.25">
      <c r="A24" t="s">
        <v>130</v>
      </c>
    </row>
    <row r="25" spans="1:1" x14ac:dyDescent="0.25">
      <c r="A25" t="s">
        <v>134</v>
      </c>
    </row>
    <row r="26" spans="1:1" x14ac:dyDescent="0.25">
      <c r="A26" t="s">
        <v>132</v>
      </c>
    </row>
    <row r="27" spans="1:1" x14ac:dyDescent="0.25">
      <c r="A27" t="s">
        <v>135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27C6-00C2-40C0-B27F-B29CF1A091BA}">
  <dimension ref="A1:J26"/>
  <sheetViews>
    <sheetView workbookViewId="0"/>
  </sheetViews>
  <sheetFormatPr defaultRowHeight="15" x14ac:dyDescent="0.25"/>
  <cols>
    <col min="1" max="1" width="26.5703125" customWidth="1"/>
  </cols>
  <sheetData>
    <row r="1" spans="1:10" ht="18.75" x14ac:dyDescent="0.3">
      <c r="A1" s="81" t="s">
        <v>60</v>
      </c>
    </row>
    <row r="2" spans="1:10" x14ac:dyDescent="0.25">
      <c r="A2" s="29" t="s">
        <v>61</v>
      </c>
    </row>
    <row r="3" spans="1:10" x14ac:dyDescent="0.25">
      <c r="A3" s="29"/>
    </row>
    <row r="4" spans="1:10" ht="15.75" thickBot="1" x14ac:dyDescent="0.3">
      <c r="A4" s="61" t="s">
        <v>76</v>
      </c>
    </row>
    <row r="5" spans="1:10" ht="36.950000000000003" customHeight="1" thickBot="1" x14ac:dyDescent="0.3">
      <c r="A5" s="209" t="s">
        <v>75</v>
      </c>
      <c r="B5" s="210"/>
      <c r="C5" s="210"/>
      <c r="D5" s="210"/>
      <c r="E5" s="210"/>
      <c r="F5" s="210"/>
      <c r="G5" s="210"/>
      <c r="H5" s="210"/>
      <c r="I5" s="211"/>
      <c r="J5" s="30"/>
    </row>
    <row r="6" spans="1:10" ht="23.25" x14ac:dyDescent="0.25">
      <c r="A6" s="37" t="s">
        <v>62</v>
      </c>
      <c r="B6" s="38" t="s">
        <v>63</v>
      </c>
      <c r="C6" s="39" t="s">
        <v>64</v>
      </c>
      <c r="D6" s="39" t="s">
        <v>65</v>
      </c>
      <c r="E6" s="36" t="s">
        <v>66</v>
      </c>
      <c r="F6" s="57" t="s">
        <v>67</v>
      </c>
      <c r="G6" s="39" t="s">
        <v>68</v>
      </c>
      <c r="H6" s="39" t="s">
        <v>69</v>
      </c>
      <c r="I6" s="58" t="s">
        <v>70</v>
      </c>
      <c r="J6" s="31"/>
    </row>
    <row r="7" spans="1:10" x14ac:dyDescent="0.25">
      <c r="A7" s="40" t="s">
        <v>71</v>
      </c>
      <c r="B7" s="41">
        <v>1</v>
      </c>
      <c r="C7" s="42">
        <v>44011</v>
      </c>
      <c r="D7" s="221">
        <v>3667.58</v>
      </c>
      <c r="E7" s="32">
        <v>21.08</v>
      </c>
      <c r="F7" s="33"/>
      <c r="G7" s="44"/>
      <c r="H7" s="44"/>
      <c r="I7" s="45"/>
      <c r="J7" s="34"/>
    </row>
    <row r="8" spans="1:10" x14ac:dyDescent="0.25">
      <c r="A8" s="46"/>
      <c r="B8" s="41">
        <v>2</v>
      </c>
      <c r="C8" s="42">
        <v>47435</v>
      </c>
      <c r="D8" s="221">
        <v>3952.92</v>
      </c>
      <c r="E8" s="32">
        <v>22.72</v>
      </c>
      <c r="F8" s="33"/>
      <c r="G8" s="44"/>
      <c r="H8" s="44"/>
      <c r="I8" s="45"/>
      <c r="J8" s="34"/>
    </row>
    <row r="9" spans="1:10" x14ac:dyDescent="0.25">
      <c r="A9" s="46"/>
      <c r="B9" s="41">
        <v>3</v>
      </c>
      <c r="C9" s="42">
        <v>52604</v>
      </c>
      <c r="D9" s="221">
        <v>4383.67</v>
      </c>
      <c r="E9" s="32">
        <v>25.19</v>
      </c>
      <c r="F9" s="33"/>
      <c r="G9" s="44"/>
      <c r="H9" s="44"/>
      <c r="I9" s="45"/>
      <c r="J9" s="34"/>
    </row>
    <row r="10" spans="1:10" x14ac:dyDescent="0.25">
      <c r="A10" s="46"/>
      <c r="B10" s="41">
        <v>4</v>
      </c>
      <c r="C10" s="42">
        <v>56818</v>
      </c>
      <c r="D10" s="221">
        <v>4734.83</v>
      </c>
      <c r="E10" s="32">
        <v>27.21</v>
      </c>
      <c r="F10" s="35">
        <v>1</v>
      </c>
      <c r="G10" s="47">
        <v>61080</v>
      </c>
      <c r="H10" s="48">
        <v>5090</v>
      </c>
      <c r="I10" s="49">
        <v>29.25</v>
      </c>
      <c r="J10" s="34"/>
    </row>
    <row r="11" spans="1:10" x14ac:dyDescent="0.25">
      <c r="A11" s="46"/>
      <c r="B11" s="41">
        <v>5</v>
      </c>
      <c r="C11" s="42">
        <v>60599</v>
      </c>
      <c r="D11" s="221">
        <v>5049.92</v>
      </c>
      <c r="E11" s="32">
        <v>29.02</v>
      </c>
      <c r="F11" s="35">
        <v>2</v>
      </c>
      <c r="G11" s="47">
        <v>65814</v>
      </c>
      <c r="H11" s="48">
        <v>5484.5</v>
      </c>
      <c r="I11" s="49">
        <v>31.52</v>
      </c>
      <c r="J11" s="34"/>
    </row>
    <row r="12" spans="1:10" x14ac:dyDescent="0.25">
      <c r="A12" s="46"/>
      <c r="B12" s="41">
        <v>6</v>
      </c>
      <c r="C12" s="42">
        <v>63412</v>
      </c>
      <c r="D12" s="221">
        <v>5284.33</v>
      </c>
      <c r="E12" s="32">
        <v>30.37</v>
      </c>
      <c r="F12" s="35">
        <v>3</v>
      </c>
      <c r="G12" s="47">
        <v>70915</v>
      </c>
      <c r="H12" s="48">
        <v>5909.58</v>
      </c>
      <c r="I12" s="49">
        <v>33.96</v>
      </c>
      <c r="J12" s="34"/>
    </row>
    <row r="13" spans="1:10" x14ac:dyDescent="0.25">
      <c r="A13" s="46"/>
      <c r="B13" s="41">
        <v>7</v>
      </c>
      <c r="C13" s="42">
        <v>68492</v>
      </c>
      <c r="D13" s="221">
        <v>5707.67</v>
      </c>
      <c r="E13" s="32">
        <v>32.799999999999997</v>
      </c>
      <c r="F13" s="35">
        <v>4</v>
      </c>
      <c r="G13" s="47">
        <v>76411</v>
      </c>
      <c r="H13" s="48">
        <v>6367.58</v>
      </c>
      <c r="I13" s="49">
        <v>36.6</v>
      </c>
      <c r="J13" s="34"/>
    </row>
    <row r="14" spans="1:10" x14ac:dyDescent="0.25">
      <c r="A14" s="46"/>
      <c r="B14" s="41">
        <v>8</v>
      </c>
      <c r="C14" s="42">
        <v>73941</v>
      </c>
      <c r="D14" s="221">
        <v>6161.75</v>
      </c>
      <c r="E14" s="32">
        <v>35.409999999999997</v>
      </c>
      <c r="F14" s="35">
        <v>5</v>
      </c>
      <c r="G14" s="47">
        <v>82333</v>
      </c>
      <c r="H14" s="48">
        <v>6861.08</v>
      </c>
      <c r="I14" s="49">
        <v>39.43</v>
      </c>
      <c r="J14" s="34"/>
    </row>
    <row r="15" spans="1:10" x14ac:dyDescent="0.25">
      <c r="A15" s="46"/>
      <c r="B15" s="41">
        <v>9</v>
      </c>
      <c r="C15" s="42">
        <v>79873</v>
      </c>
      <c r="D15" s="221">
        <v>6656.08</v>
      </c>
      <c r="E15" s="32">
        <v>38.25</v>
      </c>
      <c r="F15" s="35">
        <v>6</v>
      </c>
      <c r="G15" s="47">
        <v>88714</v>
      </c>
      <c r="H15" s="48">
        <v>7392.83</v>
      </c>
      <c r="I15" s="49">
        <v>42.49</v>
      </c>
      <c r="J15" s="34"/>
    </row>
    <row r="16" spans="1:10" ht="15.75" thickBot="1" x14ac:dyDescent="0.3">
      <c r="A16" s="50"/>
      <c r="B16" s="51">
        <v>10</v>
      </c>
      <c r="C16" s="52">
        <v>86239</v>
      </c>
      <c r="D16" s="222">
        <v>7186.58</v>
      </c>
      <c r="E16" s="53">
        <v>41.3</v>
      </c>
      <c r="F16" s="54"/>
      <c r="G16" s="55"/>
      <c r="H16" s="55"/>
      <c r="I16" s="56"/>
      <c r="J16" s="34"/>
    </row>
    <row r="17" spans="1:10" x14ac:dyDescent="0.25">
      <c r="A17" s="34"/>
      <c r="B17" s="41"/>
      <c r="C17" s="42"/>
      <c r="D17" s="43"/>
      <c r="E17" s="60"/>
      <c r="F17" s="229"/>
      <c r="G17" s="229"/>
      <c r="H17" s="229"/>
      <c r="I17" s="229"/>
      <c r="J17" s="34"/>
    </row>
    <row r="18" spans="1:10" ht="15.75" thickBot="1" x14ac:dyDescent="0.3">
      <c r="A18" s="61" t="s">
        <v>77</v>
      </c>
      <c r="B18" s="41"/>
      <c r="C18" s="42"/>
      <c r="D18" s="43"/>
      <c r="E18" s="60"/>
      <c r="F18" s="34"/>
      <c r="G18" s="34"/>
      <c r="H18" s="34"/>
      <c r="I18" s="34"/>
      <c r="J18" s="34"/>
    </row>
    <row r="19" spans="1:10" ht="39" customHeight="1" thickBot="1" x14ac:dyDescent="0.3">
      <c r="A19" s="209" t="s">
        <v>78</v>
      </c>
      <c r="B19" s="210"/>
      <c r="C19" s="210"/>
      <c r="D19" s="210"/>
      <c r="E19" s="210"/>
      <c r="F19" s="210"/>
      <c r="G19" s="210"/>
      <c r="H19" s="210"/>
      <c r="I19" s="211"/>
    </row>
    <row r="20" spans="1:10" ht="22.5" x14ac:dyDescent="0.25">
      <c r="A20" s="62" t="s">
        <v>62</v>
      </c>
      <c r="B20" s="63" t="s">
        <v>63</v>
      </c>
      <c r="C20" s="76" t="s">
        <v>68</v>
      </c>
      <c r="D20" s="76" t="s">
        <v>69</v>
      </c>
      <c r="E20" s="77" t="s">
        <v>70</v>
      </c>
      <c r="F20" s="78" t="s">
        <v>67</v>
      </c>
      <c r="G20" s="79" t="s">
        <v>72</v>
      </c>
      <c r="H20" s="79" t="s">
        <v>73</v>
      </c>
      <c r="I20" s="80" t="s">
        <v>74</v>
      </c>
    </row>
    <row r="21" spans="1:10" x14ac:dyDescent="0.25">
      <c r="A21" s="64" t="s">
        <v>71</v>
      </c>
      <c r="B21" s="65">
        <v>1</v>
      </c>
      <c r="C21" s="223">
        <v>61080</v>
      </c>
      <c r="D21" s="224">
        <v>5090</v>
      </c>
      <c r="E21" s="225">
        <v>29.25</v>
      </c>
      <c r="F21" s="59">
        <v>1</v>
      </c>
      <c r="G21" s="66">
        <v>64990</v>
      </c>
      <c r="H21" s="67">
        <v>5415.83</v>
      </c>
      <c r="I21" s="68">
        <f t="shared" ref="I21:I26" si="0">G21/2088</f>
        <v>31.125478927203066</v>
      </c>
    </row>
    <row r="22" spans="1:10" x14ac:dyDescent="0.25">
      <c r="A22" s="69"/>
      <c r="B22" s="65">
        <v>2</v>
      </c>
      <c r="C22" s="223">
        <v>65814</v>
      </c>
      <c r="D22" s="224">
        <v>5484.5</v>
      </c>
      <c r="E22" s="225">
        <v>31.52</v>
      </c>
      <c r="F22" s="59">
        <v>2</v>
      </c>
      <c r="G22" s="66">
        <v>70027</v>
      </c>
      <c r="H22" s="67">
        <v>5835.58</v>
      </c>
      <c r="I22" s="68">
        <f t="shared" si="0"/>
        <v>33.537835249042146</v>
      </c>
    </row>
    <row r="23" spans="1:10" x14ac:dyDescent="0.25">
      <c r="A23" s="69"/>
      <c r="B23" s="65">
        <v>3</v>
      </c>
      <c r="C23" s="223">
        <v>70915</v>
      </c>
      <c r="D23" s="224">
        <v>5909.58</v>
      </c>
      <c r="E23" s="225">
        <v>33.96</v>
      </c>
      <c r="F23" s="59">
        <v>3</v>
      </c>
      <c r="G23" s="66">
        <v>75454</v>
      </c>
      <c r="H23" s="67">
        <v>6287.83</v>
      </c>
      <c r="I23" s="68">
        <f t="shared" si="0"/>
        <v>36.13697318007663</v>
      </c>
    </row>
    <row r="24" spans="1:10" x14ac:dyDescent="0.25">
      <c r="A24" s="69"/>
      <c r="B24" s="65">
        <v>4</v>
      </c>
      <c r="C24" s="223">
        <v>76411</v>
      </c>
      <c r="D24" s="224">
        <v>6367.58</v>
      </c>
      <c r="E24" s="225">
        <v>36.6</v>
      </c>
      <c r="F24" s="59">
        <v>4</v>
      </c>
      <c r="G24" s="66">
        <v>81302</v>
      </c>
      <c r="H24" s="67">
        <v>6775.17</v>
      </c>
      <c r="I24" s="68">
        <f t="shared" si="0"/>
        <v>38.937739463601531</v>
      </c>
    </row>
    <row r="25" spans="1:10" x14ac:dyDescent="0.25">
      <c r="A25" s="69"/>
      <c r="B25" s="65">
        <v>5</v>
      </c>
      <c r="C25" s="223">
        <v>82333</v>
      </c>
      <c r="D25" s="224">
        <v>6861.08</v>
      </c>
      <c r="E25" s="225">
        <v>39.43</v>
      </c>
      <c r="F25" s="59">
        <v>5</v>
      </c>
      <c r="G25" s="66">
        <v>87603</v>
      </c>
      <c r="H25" s="67">
        <v>7300.25</v>
      </c>
      <c r="I25" s="68">
        <f t="shared" si="0"/>
        <v>41.955459770114942</v>
      </c>
    </row>
    <row r="26" spans="1:10" ht="15.75" thickBot="1" x14ac:dyDescent="0.3">
      <c r="A26" s="70"/>
      <c r="B26" s="71">
        <v>6</v>
      </c>
      <c r="C26" s="226">
        <v>88714</v>
      </c>
      <c r="D26" s="227">
        <v>7392.83</v>
      </c>
      <c r="E26" s="228">
        <v>42.49</v>
      </c>
      <c r="F26" s="74">
        <v>6</v>
      </c>
      <c r="G26" s="72">
        <v>94392</v>
      </c>
      <c r="H26" s="73">
        <v>7866</v>
      </c>
      <c r="I26" s="75">
        <f t="shared" si="0"/>
        <v>45.206896551724135</v>
      </c>
    </row>
  </sheetData>
  <mergeCells count="2">
    <mergeCell ref="A19:I19"/>
    <mergeCell ref="A5:I5"/>
  </mergeCells>
  <hyperlinks>
    <hyperlink ref="A2" r:id="rId1" xr:uid="{E65EB745-403B-405D-96D6-51E28B816B9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F335-5E20-427E-A629-A3DEAFF1FE08}">
  <dimension ref="A1:H44"/>
  <sheetViews>
    <sheetView workbookViewId="0">
      <selection activeCell="I32" sqref="I32"/>
    </sheetView>
  </sheetViews>
  <sheetFormatPr defaultRowHeight="15" x14ac:dyDescent="0.25"/>
  <cols>
    <col min="1" max="1" width="23.140625" customWidth="1"/>
    <col min="2" max="5" width="13.5703125" customWidth="1"/>
    <col min="6" max="6" width="13.42578125" customWidth="1"/>
    <col min="7" max="7" width="12.140625" customWidth="1"/>
  </cols>
  <sheetData>
    <row r="1" spans="1:8" ht="18.75" x14ac:dyDescent="0.3">
      <c r="A1" s="81" t="s">
        <v>79</v>
      </c>
    </row>
    <row r="2" spans="1:8" x14ac:dyDescent="0.25">
      <c r="A2" s="29" t="s">
        <v>80</v>
      </c>
      <c r="B2" s="29"/>
    </row>
    <row r="4" spans="1:8" ht="15.75" thickBot="1" x14ac:dyDescent="0.3">
      <c r="A4" s="61" t="s">
        <v>76</v>
      </c>
    </row>
    <row r="5" spans="1:8" x14ac:dyDescent="0.25">
      <c r="A5" s="215" t="s">
        <v>81</v>
      </c>
      <c r="B5" s="216"/>
      <c r="C5" s="216"/>
      <c r="D5" s="216"/>
      <c r="E5" s="217"/>
      <c r="F5" s="90"/>
      <c r="G5" s="90"/>
      <c r="H5" s="90"/>
    </row>
    <row r="6" spans="1:8" ht="14.45" customHeight="1" x14ac:dyDescent="0.25">
      <c r="A6" s="212" t="s">
        <v>82</v>
      </c>
      <c r="B6" s="213"/>
      <c r="C6" s="213"/>
      <c r="D6" s="213"/>
      <c r="E6" s="214"/>
      <c r="F6" s="90"/>
      <c r="G6" s="90"/>
      <c r="H6" s="90"/>
    </row>
    <row r="7" spans="1:8" ht="14.45" customHeight="1" x14ac:dyDescent="0.25">
      <c r="A7" s="212" t="s">
        <v>83</v>
      </c>
      <c r="B7" s="213"/>
      <c r="C7" s="213"/>
      <c r="D7" s="213"/>
      <c r="E7" s="214"/>
      <c r="F7" s="90"/>
      <c r="G7" s="90"/>
      <c r="H7" s="90"/>
    </row>
    <row r="8" spans="1:8" ht="14.45" customHeight="1" x14ac:dyDescent="0.25">
      <c r="A8" s="212" t="s">
        <v>84</v>
      </c>
      <c r="B8" s="213"/>
      <c r="C8" s="213"/>
      <c r="D8" s="213"/>
      <c r="E8" s="214"/>
      <c r="F8" s="90"/>
      <c r="G8" s="90"/>
      <c r="H8" s="90"/>
    </row>
    <row r="9" spans="1:8" ht="14.45" customHeight="1" thickBot="1" x14ac:dyDescent="0.3">
      <c r="A9" s="218" t="s">
        <v>85</v>
      </c>
      <c r="B9" s="219"/>
      <c r="C9" s="219"/>
      <c r="D9" s="219"/>
      <c r="E9" s="220"/>
      <c r="F9" s="90"/>
      <c r="G9" s="90"/>
      <c r="H9" s="90"/>
    </row>
    <row r="10" spans="1:8" x14ac:dyDescent="0.25">
      <c r="A10" s="94"/>
      <c r="B10" s="82"/>
      <c r="C10" s="82"/>
      <c r="D10" s="82"/>
      <c r="E10" s="95"/>
      <c r="F10" s="82"/>
      <c r="G10" s="82"/>
      <c r="H10" s="82"/>
    </row>
    <row r="11" spans="1:8" ht="27.6" customHeight="1" x14ac:dyDescent="0.25">
      <c r="A11" s="212" t="s">
        <v>101</v>
      </c>
      <c r="B11" s="213"/>
      <c r="C11" s="213"/>
      <c r="D11" s="213"/>
      <c r="E11" s="214"/>
      <c r="F11" s="87"/>
      <c r="G11" s="87"/>
      <c r="H11" s="87"/>
    </row>
    <row r="12" spans="1:8" ht="30" x14ac:dyDescent="0.25">
      <c r="A12" s="96" t="s">
        <v>86</v>
      </c>
      <c r="B12" s="97" t="s">
        <v>87</v>
      </c>
      <c r="C12" s="88" t="s">
        <v>88</v>
      </c>
      <c r="D12" s="89" t="s">
        <v>89</v>
      </c>
      <c r="E12" s="98" t="s">
        <v>90</v>
      </c>
      <c r="G12" s="83"/>
    </row>
    <row r="13" spans="1:8" x14ac:dyDescent="0.25">
      <c r="A13" s="99" t="s">
        <v>91</v>
      </c>
      <c r="B13" s="92">
        <v>55632</v>
      </c>
      <c r="C13" s="84">
        <v>4636</v>
      </c>
      <c r="D13" s="85">
        <v>60000</v>
      </c>
      <c r="E13" s="100">
        <v>5000</v>
      </c>
      <c r="G13" s="83"/>
    </row>
    <row r="14" spans="1:8" x14ac:dyDescent="0.25">
      <c r="A14" s="99" t="s">
        <v>92</v>
      </c>
      <c r="B14" s="92">
        <v>57852</v>
      </c>
      <c r="C14" s="84">
        <v>4821</v>
      </c>
      <c r="D14" s="85">
        <v>62220</v>
      </c>
      <c r="E14" s="100">
        <v>5185</v>
      </c>
      <c r="G14" s="83"/>
    </row>
    <row r="15" spans="1:8" x14ac:dyDescent="0.25">
      <c r="A15" s="99" t="s">
        <v>93</v>
      </c>
      <c r="B15" s="92">
        <v>59784</v>
      </c>
      <c r="C15" s="84">
        <v>4982</v>
      </c>
      <c r="D15" s="85">
        <v>64522</v>
      </c>
      <c r="E15" s="100">
        <v>5376.83</v>
      </c>
      <c r="G15" s="83"/>
    </row>
    <row r="16" spans="1:8" x14ac:dyDescent="0.25">
      <c r="A16" s="99" t="s">
        <v>94</v>
      </c>
      <c r="B16" s="92">
        <v>61992</v>
      </c>
      <c r="C16" s="84">
        <v>5166</v>
      </c>
      <c r="D16" s="85">
        <v>66909</v>
      </c>
      <c r="E16" s="100">
        <v>5575.75</v>
      </c>
      <c r="G16" s="83"/>
    </row>
    <row r="17" spans="1:8" x14ac:dyDescent="0.25">
      <c r="A17" s="99" t="s">
        <v>95</v>
      </c>
      <c r="B17" s="92">
        <v>64296</v>
      </c>
      <c r="C17" s="84">
        <v>5358</v>
      </c>
      <c r="D17" s="85">
        <v>69385</v>
      </c>
      <c r="E17" s="100">
        <v>5782.08</v>
      </c>
      <c r="G17" s="83"/>
    </row>
    <row r="18" spans="1:8" x14ac:dyDescent="0.25">
      <c r="A18" s="99" t="s">
        <v>96</v>
      </c>
      <c r="B18" s="92">
        <v>66600</v>
      </c>
      <c r="C18" s="84">
        <v>5550</v>
      </c>
      <c r="D18" s="86">
        <v>71952</v>
      </c>
      <c r="E18" s="101">
        <v>5996</v>
      </c>
      <c r="G18" s="83"/>
    </row>
    <row r="19" spans="1:8" x14ac:dyDescent="0.25">
      <c r="A19" s="99"/>
      <c r="B19" s="92"/>
      <c r="C19" s="91"/>
      <c r="D19" s="92"/>
      <c r="E19" s="100"/>
      <c r="G19" s="83"/>
    </row>
    <row r="20" spans="1:8" ht="14.45" customHeight="1" x14ac:dyDescent="0.25">
      <c r="A20" s="102" t="s">
        <v>99</v>
      </c>
      <c r="B20" s="90"/>
      <c r="C20" s="90"/>
      <c r="D20" s="90"/>
      <c r="E20" s="103"/>
      <c r="F20" s="90"/>
      <c r="G20" s="90"/>
      <c r="H20" s="90"/>
    </row>
    <row r="21" spans="1:8" x14ac:dyDescent="0.25">
      <c r="A21" s="104" t="s">
        <v>97</v>
      </c>
      <c r="E21" s="105"/>
    </row>
    <row r="22" spans="1:8" x14ac:dyDescent="0.25">
      <c r="A22" s="104" t="s">
        <v>98</v>
      </c>
      <c r="E22" s="105"/>
    </row>
    <row r="23" spans="1:8" ht="15.75" thickBot="1" x14ac:dyDescent="0.3">
      <c r="A23" s="106" t="s">
        <v>100</v>
      </c>
      <c r="B23" s="107"/>
      <c r="C23" s="107"/>
      <c r="D23" s="107"/>
      <c r="E23" s="108"/>
    </row>
    <row r="25" spans="1:8" ht="15.75" thickBot="1" x14ac:dyDescent="0.3">
      <c r="A25" s="61" t="s">
        <v>77</v>
      </c>
    </row>
    <row r="26" spans="1:8" x14ac:dyDescent="0.25">
      <c r="A26" s="215" t="s">
        <v>81</v>
      </c>
      <c r="B26" s="216"/>
      <c r="C26" s="216"/>
      <c r="D26" s="216"/>
      <c r="E26" s="217"/>
    </row>
    <row r="27" spans="1:8" x14ac:dyDescent="0.25">
      <c r="A27" s="212" t="s">
        <v>82</v>
      </c>
      <c r="B27" s="213"/>
      <c r="C27" s="213"/>
      <c r="D27" s="213"/>
      <c r="E27" s="214"/>
    </row>
    <row r="28" spans="1:8" x14ac:dyDescent="0.25">
      <c r="A28" s="212" t="s">
        <v>83</v>
      </c>
      <c r="B28" s="213"/>
      <c r="C28" s="213"/>
      <c r="D28" s="213"/>
      <c r="E28" s="214"/>
    </row>
    <row r="29" spans="1:8" x14ac:dyDescent="0.25">
      <c r="A29" s="212" t="s">
        <v>84</v>
      </c>
      <c r="B29" s="213"/>
      <c r="C29" s="213"/>
      <c r="D29" s="213"/>
      <c r="E29" s="214"/>
    </row>
    <row r="30" spans="1:8" ht="15.75" thickBot="1" x14ac:dyDescent="0.3">
      <c r="A30" s="218" t="s">
        <v>85</v>
      </c>
      <c r="B30" s="219"/>
      <c r="C30" s="219"/>
      <c r="D30" s="219"/>
      <c r="E30" s="220"/>
    </row>
    <row r="31" spans="1:8" x14ac:dyDescent="0.25">
      <c r="A31" s="94"/>
      <c r="B31" s="82"/>
      <c r="C31" s="82"/>
      <c r="D31" s="82"/>
      <c r="E31" s="95"/>
    </row>
    <row r="32" spans="1:8" ht="29.1" customHeight="1" x14ac:dyDescent="0.25">
      <c r="A32" s="212" t="s">
        <v>101</v>
      </c>
      <c r="B32" s="213"/>
      <c r="C32" s="213"/>
      <c r="D32" s="213"/>
      <c r="E32" s="214"/>
    </row>
    <row r="33" spans="1:5" ht="30" x14ac:dyDescent="0.25">
      <c r="A33" s="96" t="s">
        <v>86</v>
      </c>
      <c r="B33" s="89" t="s">
        <v>89</v>
      </c>
      <c r="C33" s="109" t="s">
        <v>90</v>
      </c>
      <c r="D33" s="112" t="s">
        <v>72</v>
      </c>
      <c r="E33" s="113" t="s">
        <v>73</v>
      </c>
    </row>
    <row r="34" spans="1:5" x14ac:dyDescent="0.25">
      <c r="A34" s="99" t="s">
        <v>91</v>
      </c>
      <c r="B34" s="85">
        <v>60000</v>
      </c>
      <c r="C34" s="93">
        <v>5000</v>
      </c>
      <c r="D34" s="92">
        <v>64480</v>
      </c>
      <c r="E34" s="100">
        <v>5373.33</v>
      </c>
    </row>
    <row r="35" spans="1:5" x14ac:dyDescent="0.25">
      <c r="A35" s="99" t="s">
        <v>92</v>
      </c>
      <c r="B35" s="85">
        <v>62220</v>
      </c>
      <c r="C35" s="93">
        <v>5185</v>
      </c>
      <c r="D35" s="92">
        <v>66868</v>
      </c>
      <c r="E35" s="100">
        <v>5572.33</v>
      </c>
    </row>
    <row r="36" spans="1:5" x14ac:dyDescent="0.25">
      <c r="A36" s="99" t="s">
        <v>93</v>
      </c>
      <c r="B36" s="85">
        <v>64522</v>
      </c>
      <c r="C36" s="93">
        <v>5376.83</v>
      </c>
      <c r="D36" s="92">
        <v>69342</v>
      </c>
      <c r="E36" s="100">
        <v>5778.5</v>
      </c>
    </row>
    <row r="37" spans="1:5" x14ac:dyDescent="0.25">
      <c r="A37" s="99" t="s">
        <v>94</v>
      </c>
      <c r="B37" s="85">
        <v>66909</v>
      </c>
      <c r="C37" s="93">
        <v>5575.75</v>
      </c>
      <c r="D37" s="92">
        <v>71908</v>
      </c>
      <c r="E37" s="100">
        <v>5992.33</v>
      </c>
    </row>
    <row r="38" spans="1:5" x14ac:dyDescent="0.25">
      <c r="A38" s="99" t="s">
        <v>95</v>
      </c>
      <c r="B38" s="85">
        <v>69385</v>
      </c>
      <c r="C38" s="93">
        <v>5782.08</v>
      </c>
      <c r="D38" s="92">
        <v>74569</v>
      </c>
      <c r="E38" s="100">
        <v>6214.08</v>
      </c>
    </row>
    <row r="39" spans="1:5" x14ac:dyDescent="0.25">
      <c r="A39" s="99" t="s">
        <v>96</v>
      </c>
      <c r="B39" s="86">
        <v>71952</v>
      </c>
      <c r="C39" s="110">
        <v>5996</v>
      </c>
      <c r="D39" s="111">
        <v>77327</v>
      </c>
      <c r="E39" s="101">
        <v>6443.92</v>
      </c>
    </row>
    <row r="40" spans="1:5" x14ac:dyDescent="0.25">
      <c r="A40" s="99"/>
      <c r="B40" s="92"/>
      <c r="C40" s="91"/>
      <c r="D40" s="92"/>
      <c r="E40" s="100"/>
    </row>
    <row r="41" spans="1:5" ht="30" x14ac:dyDescent="0.25">
      <c r="A41" s="102" t="s">
        <v>99</v>
      </c>
      <c r="B41" s="90"/>
      <c r="C41" s="90"/>
      <c r="D41" s="90"/>
      <c r="E41" s="103"/>
    </row>
    <row r="42" spans="1:5" x14ac:dyDescent="0.25">
      <c r="A42" s="104" t="s">
        <v>97</v>
      </c>
      <c r="E42" s="105"/>
    </row>
    <row r="43" spans="1:5" x14ac:dyDescent="0.25">
      <c r="A43" s="104" t="s">
        <v>98</v>
      </c>
      <c r="E43" s="105"/>
    </row>
    <row r="44" spans="1:5" ht="15.75" thickBot="1" x14ac:dyDescent="0.3">
      <c r="A44" s="106" t="s">
        <v>100</v>
      </c>
      <c r="B44" s="107"/>
      <c r="C44" s="107"/>
      <c r="D44" s="107"/>
      <c r="E44" s="108"/>
    </row>
  </sheetData>
  <mergeCells count="12">
    <mergeCell ref="A32:E32"/>
    <mergeCell ref="A5:E5"/>
    <mergeCell ref="A6:E6"/>
    <mergeCell ref="A7:E7"/>
    <mergeCell ref="A8:E8"/>
    <mergeCell ref="A9:E9"/>
    <mergeCell ref="A11:E11"/>
    <mergeCell ref="A26:E26"/>
    <mergeCell ref="A27:E27"/>
    <mergeCell ref="A28:E28"/>
    <mergeCell ref="A29:E29"/>
    <mergeCell ref="A30:E30"/>
  </mergeCells>
  <hyperlinks>
    <hyperlink ref="A2" r:id="rId1" xr:uid="{082099AB-C1E8-4A9D-8D10-30299979FA5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B005-A84E-47E3-9B3E-5670EC663A2E}">
  <dimension ref="A1:X103"/>
  <sheetViews>
    <sheetView topLeftCell="A79" zoomScale="106" zoomScaleNormal="106" workbookViewId="0">
      <selection activeCell="K40" sqref="K40"/>
    </sheetView>
  </sheetViews>
  <sheetFormatPr defaultRowHeight="15" x14ac:dyDescent="0.25"/>
  <cols>
    <col min="1" max="1" width="19.28515625" customWidth="1"/>
    <col min="4" max="4" width="10.7109375" bestFit="1" customWidth="1"/>
    <col min="5" max="5" width="3.5703125" customWidth="1"/>
    <col min="6" max="6" width="9" bestFit="1" customWidth="1"/>
    <col min="7" max="7" width="10.7109375" bestFit="1" customWidth="1"/>
    <col min="9" max="9" width="18.5703125" customWidth="1"/>
    <col min="10" max="10" width="10.85546875" bestFit="1" customWidth="1"/>
    <col min="12" max="12" width="10.7109375" bestFit="1" customWidth="1"/>
    <col min="13" max="13" width="3.5703125" customWidth="1"/>
    <col min="15" max="15" width="10.7109375" bestFit="1" customWidth="1"/>
    <col min="17" max="17" width="18.140625" customWidth="1"/>
    <col min="20" max="20" width="10.7109375" bestFit="1" customWidth="1"/>
    <col min="21" max="21" width="3.5703125" customWidth="1"/>
    <col min="23" max="23" width="10.7109375" bestFit="1" customWidth="1"/>
    <col min="24" max="24" width="11.140625" bestFit="1" customWidth="1"/>
  </cols>
  <sheetData>
    <row r="1" spans="1:23" ht="18.75" x14ac:dyDescent="0.3">
      <c r="A1" s="81" t="s">
        <v>103</v>
      </c>
    </row>
    <row r="2" spans="1:23" x14ac:dyDescent="0.25">
      <c r="A2" s="61" t="s">
        <v>104</v>
      </c>
    </row>
    <row r="3" spans="1:23" ht="15.75" thickBot="1" x14ac:dyDescent="0.3"/>
    <row r="4" spans="1:23" ht="15.75" x14ac:dyDescent="0.25">
      <c r="A4" s="129" t="s">
        <v>105</v>
      </c>
      <c r="B4" s="130"/>
      <c r="C4" s="131"/>
      <c r="D4" s="132"/>
      <c r="E4" s="132"/>
      <c r="F4" s="133"/>
      <c r="G4" s="134"/>
      <c r="I4" s="129" t="s">
        <v>116</v>
      </c>
      <c r="J4" s="130"/>
      <c r="K4" s="131"/>
      <c r="L4" s="131"/>
      <c r="M4" s="132"/>
      <c r="N4" s="133"/>
      <c r="O4" s="134"/>
      <c r="Q4" s="129" t="s">
        <v>121</v>
      </c>
      <c r="R4" s="130"/>
      <c r="S4" s="131"/>
      <c r="T4" s="131"/>
      <c r="U4" s="132"/>
      <c r="V4" s="133"/>
      <c r="W4" s="134"/>
    </row>
    <row r="5" spans="1:23" ht="26.25" x14ac:dyDescent="0.25">
      <c r="A5" s="135" t="s">
        <v>106</v>
      </c>
      <c r="B5" s="136" t="s">
        <v>107</v>
      </c>
      <c r="C5" s="137" t="s">
        <v>108</v>
      </c>
      <c r="D5" s="137" t="s">
        <v>114</v>
      </c>
      <c r="E5" s="137"/>
      <c r="F5" s="137" t="s">
        <v>109</v>
      </c>
      <c r="G5" s="138" t="s">
        <v>110</v>
      </c>
      <c r="I5" s="135" t="s">
        <v>106</v>
      </c>
      <c r="J5" s="136" t="s">
        <v>107</v>
      </c>
      <c r="K5" s="137" t="s">
        <v>108</v>
      </c>
      <c r="L5" s="137" t="s">
        <v>114</v>
      </c>
      <c r="M5" s="137"/>
      <c r="N5" s="137" t="s">
        <v>109</v>
      </c>
      <c r="O5" s="138" t="s">
        <v>110</v>
      </c>
      <c r="Q5" s="135" t="s">
        <v>106</v>
      </c>
      <c r="R5" s="136" t="s">
        <v>107</v>
      </c>
      <c r="S5" s="137" t="s">
        <v>108</v>
      </c>
      <c r="T5" s="137" t="s">
        <v>114</v>
      </c>
      <c r="U5" s="137"/>
      <c r="V5" s="137" t="s">
        <v>109</v>
      </c>
      <c r="W5" s="138" t="s">
        <v>110</v>
      </c>
    </row>
    <row r="6" spans="1:23" x14ac:dyDescent="0.25">
      <c r="A6" s="139" t="s">
        <v>111</v>
      </c>
      <c r="B6" s="140">
        <v>1</v>
      </c>
      <c r="C6" s="124">
        <v>83300</v>
      </c>
      <c r="D6" s="125">
        <f>ROUND(C6/12,2)</f>
        <v>6941.67</v>
      </c>
      <c r="E6" s="125"/>
      <c r="F6" s="124">
        <f>ROUNDUP(C6*1.045,-2)</f>
        <v>87100</v>
      </c>
      <c r="G6" s="141">
        <f>ROUND(F6/12,2)</f>
        <v>7258.33</v>
      </c>
      <c r="I6" s="139" t="s">
        <v>117</v>
      </c>
      <c r="J6" s="140">
        <v>1</v>
      </c>
      <c r="K6" s="124">
        <v>49000</v>
      </c>
      <c r="L6" s="125">
        <f t="shared" ref="L6:L38" si="0">ROUND(K6/12,2)</f>
        <v>4083.33</v>
      </c>
      <c r="M6" s="124"/>
      <c r="N6" s="124">
        <f>ROUNDUP(K6*1.045,-2)</f>
        <v>51300</v>
      </c>
      <c r="O6" s="141">
        <f>ROUND(N6/12,2)</f>
        <v>4275</v>
      </c>
      <c r="Q6" s="139" t="s">
        <v>122</v>
      </c>
      <c r="R6" s="140">
        <v>1</v>
      </c>
      <c r="S6" s="124">
        <v>68400</v>
      </c>
      <c r="T6" s="125">
        <f t="shared" ref="T6:T44" si="1">ROUND(S6/12,2)</f>
        <v>5700</v>
      </c>
      <c r="U6" s="124"/>
      <c r="V6" s="124">
        <f>ROUNDUP(S6*1.045,-2)</f>
        <v>71500</v>
      </c>
      <c r="W6" s="141">
        <f>ROUND(V6/12,2)</f>
        <v>5958.33</v>
      </c>
    </row>
    <row r="7" spans="1:23" x14ac:dyDescent="0.25">
      <c r="A7" s="142"/>
      <c r="B7" s="122">
        <v>2</v>
      </c>
      <c r="C7" s="124">
        <v>88400</v>
      </c>
      <c r="D7" s="125">
        <f t="shared" ref="D7:D44" si="2">ROUND(C7/12,2)</f>
        <v>7366.67</v>
      </c>
      <c r="E7" s="125"/>
      <c r="F7" s="124">
        <f t="shared" ref="F7:F43" si="3">ROUNDUP(C7*1.045,-2)</f>
        <v>92400</v>
      </c>
      <c r="G7" s="141">
        <f t="shared" ref="G7:G44" si="4">ROUND(F7/12,2)</f>
        <v>7700</v>
      </c>
      <c r="I7" s="143"/>
      <c r="J7" s="116">
        <v>2</v>
      </c>
      <c r="K7" s="118">
        <v>52200</v>
      </c>
      <c r="L7" s="119">
        <f t="shared" si="0"/>
        <v>4350</v>
      </c>
      <c r="M7" s="118"/>
      <c r="N7" s="118">
        <f t="shared" ref="N7:N37" si="5">ROUNDUP(K7*1.045,-2)</f>
        <v>54600</v>
      </c>
      <c r="O7" s="144">
        <f t="shared" ref="O7:O38" si="6">ROUND(N7/12,2)</f>
        <v>4550</v>
      </c>
      <c r="Q7" s="142"/>
      <c r="R7" s="122">
        <v>2</v>
      </c>
      <c r="S7" s="124">
        <v>72000</v>
      </c>
      <c r="T7" s="125">
        <f t="shared" si="1"/>
        <v>6000</v>
      </c>
      <c r="U7" s="124"/>
      <c r="V7" s="124">
        <f t="shared" ref="V7:V43" si="7">ROUNDUP(S7*1.045,-2)</f>
        <v>75300</v>
      </c>
      <c r="W7" s="141">
        <f t="shared" ref="W7:W43" si="8">ROUND(V7/12,2)</f>
        <v>6275</v>
      </c>
    </row>
    <row r="8" spans="1:23" x14ac:dyDescent="0.25">
      <c r="A8" s="142"/>
      <c r="B8" s="122">
        <v>2.5</v>
      </c>
      <c r="C8" s="124">
        <f>((C9-C7)/2)+C7</f>
        <v>90800</v>
      </c>
      <c r="D8" s="125">
        <f t="shared" si="2"/>
        <v>7566.67</v>
      </c>
      <c r="E8" s="125"/>
      <c r="F8" s="124">
        <f>((F9-F7)/2)+F7</f>
        <v>94900</v>
      </c>
      <c r="G8" s="141">
        <f t="shared" si="4"/>
        <v>7908.33</v>
      </c>
      <c r="I8" s="139" t="s">
        <v>118</v>
      </c>
      <c r="J8" s="140">
        <v>1</v>
      </c>
      <c r="K8" s="124">
        <v>56600</v>
      </c>
      <c r="L8" s="125">
        <f t="shared" si="0"/>
        <v>4716.67</v>
      </c>
      <c r="M8" s="124"/>
      <c r="N8" s="124">
        <f t="shared" si="5"/>
        <v>59200</v>
      </c>
      <c r="O8" s="141">
        <f>ROUND(N8/12,2)</f>
        <v>4933.33</v>
      </c>
      <c r="Q8" s="142"/>
      <c r="R8" s="122">
        <v>2.5</v>
      </c>
      <c r="S8" s="124">
        <f>((S9-S7)/2)+S7</f>
        <v>73900</v>
      </c>
      <c r="T8" s="125">
        <f t="shared" si="1"/>
        <v>6158.33</v>
      </c>
      <c r="U8" s="124"/>
      <c r="V8" s="124">
        <f>((V9-V7)/2)+V7</f>
        <v>77300</v>
      </c>
      <c r="W8" s="141">
        <f t="shared" si="8"/>
        <v>6441.67</v>
      </c>
    </row>
    <row r="9" spans="1:23" x14ac:dyDescent="0.25">
      <c r="A9" s="142"/>
      <c r="B9" s="122">
        <v>3</v>
      </c>
      <c r="C9" s="124">
        <v>93200</v>
      </c>
      <c r="D9" s="125">
        <f t="shared" si="2"/>
        <v>7766.67</v>
      </c>
      <c r="E9" s="125"/>
      <c r="F9" s="124">
        <f t="shared" si="3"/>
        <v>97400</v>
      </c>
      <c r="G9" s="141">
        <f t="shared" si="4"/>
        <v>8116.67</v>
      </c>
      <c r="I9" s="142"/>
      <c r="J9" s="122">
        <v>2</v>
      </c>
      <c r="K9" s="124">
        <v>59800</v>
      </c>
      <c r="L9" s="125">
        <f t="shared" si="0"/>
        <v>4983.33</v>
      </c>
      <c r="M9" s="124"/>
      <c r="N9" s="124">
        <f t="shared" si="5"/>
        <v>62500</v>
      </c>
      <c r="O9" s="141">
        <f t="shared" si="6"/>
        <v>5208.33</v>
      </c>
      <c r="Q9" s="142"/>
      <c r="R9" s="122">
        <v>3</v>
      </c>
      <c r="S9" s="124">
        <v>75800</v>
      </c>
      <c r="T9" s="125">
        <f t="shared" si="1"/>
        <v>6316.67</v>
      </c>
      <c r="U9" s="124"/>
      <c r="V9" s="124">
        <f t="shared" si="7"/>
        <v>79300</v>
      </c>
      <c r="W9" s="141">
        <f t="shared" si="8"/>
        <v>6608.33</v>
      </c>
    </row>
    <row r="10" spans="1:23" x14ac:dyDescent="0.25">
      <c r="A10" s="142"/>
      <c r="B10" s="122">
        <v>3.5</v>
      </c>
      <c r="C10" s="124">
        <f>((C11-C9)/2)+C9</f>
        <v>95800</v>
      </c>
      <c r="D10" s="125">
        <f t="shared" si="2"/>
        <v>7983.33</v>
      </c>
      <c r="E10" s="125"/>
      <c r="F10" s="124">
        <v>100200</v>
      </c>
      <c r="G10" s="141">
        <f t="shared" si="4"/>
        <v>8350</v>
      </c>
      <c r="I10" s="142"/>
      <c r="J10" s="122">
        <v>2.5</v>
      </c>
      <c r="K10" s="124">
        <f>((K11-K9)/2)+K9</f>
        <v>61400</v>
      </c>
      <c r="L10" s="125">
        <f t="shared" si="0"/>
        <v>5116.67</v>
      </c>
      <c r="M10" s="124"/>
      <c r="N10" s="124">
        <f>((N11-N9)/2)+N9</f>
        <v>64200</v>
      </c>
      <c r="O10" s="141">
        <f t="shared" si="6"/>
        <v>5350</v>
      </c>
      <c r="Q10" s="142"/>
      <c r="R10" s="122">
        <v>3.5</v>
      </c>
      <c r="S10" s="124">
        <v>77600</v>
      </c>
      <c r="T10" s="125">
        <f t="shared" ref="T10" si="9">ROUND(S10/12,2)</f>
        <v>6466.67</v>
      </c>
      <c r="U10" s="124"/>
      <c r="V10" s="124">
        <f>((V11-V9)/2)+V9</f>
        <v>81100</v>
      </c>
      <c r="W10" s="141">
        <f t="shared" si="8"/>
        <v>6758.33</v>
      </c>
    </row>
    <row r="11" spans="1:23" x14ac:dyDescent="0.25">
      <c r="A11" s="142"/>
      <c r="B11" s="122">
        <v>4</v>
      </c>
      <c r="C11" s="124">
        <v>98400</v>
      </c>
      <c r="D11" s="125">
        <f t="shared" si="2"/>
        <v>8200</v>
      </c>
      <c r="E11" s="125"/>
      <c r="F11" s="124">
        <f t="shared" si="3"/>
        <v>102900</v>
      </c>
      <c r="G11" s="141">
        <f t="shared" si="4"/>
        <v>8575</v>
      </c>
      <c r="I11" s="142"/>
      <c r="J11" s="122">
        <v>3</v>
      </c>
      <c r="K11" s="124">
        <v>63000</v>
      </c>
      <c r="L11" s="125">
        <f t="shared" si="0"/>
        <v>5250</v>
      </c>
      <c r="M11" s="124"/>
      <c r="N11" s="124">
        <f t="shared" si="5"/>
        <v>65900</v>
      </c>
      <c r="O11" s="141">
        <f t="shared" si="6"/>
        <v>5491.67</v>
      </c>
      <c r="Q11" s="142"/>
      <c r="R11" s="122">
        <v>4</v>
      </c>
      <c r="S11" s="124">
        <v>79300</v>
      </c>
      <c r="T11" s="125">
        <f t="shared" si="1"/>
        <v>6608.33</v>
      </c>
      <c r="U11" s="124"/>
      <c r="V11" s="124">
        <f t="shared" si="7"/>
        <v>82900</v>
      </c>
      <c r="W11" s="141">
        <f t="shared" si="8"/>
        <v>6908.33</v>
      </c>
    </row>
    <row r="12" spans="1:23" x14ac:dyDescent="0.25">
      <c r="A12" s="142"/>
      <c r="B12" s="122">
        <v>4.5</v>
      </c>
      <c r="C12" s="124">
        <f>((C13-C11)/2)+C11</f>
        <v>101000</v>
      </c>
      <c r="D12" s="125">
        <f t="shared" si="2"/>
        <v>8416.67</v>
      </c>
      <c r="E12" s="125"/>
      <c r="F12" s="124">
        <f>((F13-F11)/2)+F11</f>
        <v>105600</v>
      </c>
      <c r="G12" s="141">
        <f t="shared" si="4"/>
        <v>8800</v>
      </c>
      <c r="I12" s="143"/>
      <c r="J12" s="116">
        <v>3.5</v>
      </c>
      <c r="K12" s="118">
        <f>((K13-K11)/2)+K11</f>
        <v>65200</v>
      </c>
      <c r="L12" s="119">
        <f t="shared" si="0"/>
        <v>5433.33</v>
      </c>
      <c r="M12" s="118"/>
      <c r="N12" s="118">
        <f>((N13-N11)/2)+N11</f>
        <v>68200</v>
      </c>
      <c r="O12" s="144">
        <f t="shared" si="6"/>
        <v>5683.33</v>
      </c>
      <c r="Q12" s="142"/>
      <c r="R12" s="122">
        <v>4.5</v>
      </c>
      <c r="S12" s="124">
        <f>((S13-S11)/2)+S11</f>
        <v>81200</v>
      </c>
      <c r="T12" s="125">
        <f t="shared" ref="T12" si="10">ROUND(S12/12,2)</f>
        <v>6766.67</v>
      </c>
      <c r="U12" s="124"/>
      <c r="V12" s="124">
        <f>((V13-V11)/2)+V11</f>
        <v>84900</v>
      </c>
      <c r="W12" s="141">
        <f t="shared" si="8"/>
        <v>7075</v>
      </c>
    </row>
    <row r="13" spans="1:23" x14ac:dyDescent="0.25">
      <c r="A13" s="142"/>
      <c r="B13" s="122">
        <v>5</v>
      </c>
      <c r="C13" s="124">
        <v>103600</v>
      </c>
      <c r="D13" s="125">
        <f t="shared" si="2"/>
        <v>8633.33</v>
      </c>
      <c r="E13" s="125"/>
      <c r="F13" s="124">
        <f>F17-100</f>
        <v>108300</v>
      </c>
      <c r="G13" s="141">
        <f t="shared" si="4"/>
        <v>9025</v>
      </c>
      <c r="I13" s="142" t="s">
        <v>119</v>
      </c>
      <c r="J13" s="122">
        <v>1</v>
      </c>
      <c r="K13" s="124">
        <v>67400</v>
      </c>
      <c r="L13" s="125">
        <f t="shared" si="0"/>
        <v>5616.67</v>
      </c>
      <c r="M13" s="124"/>
      <c r="N13" s="124">
        <f t="shared" si="5"/>
        <v>70500</v>
      </c>
      <c r="O13" s="141">
        <f t="shared" si="6"/>
        <v>5875</v>
      </c>
      <c r="Q13" s="142"/>
      <c r="R13" s="122">
        <v>5</v>
      </c>
      <c r="S13" s="124">
        <v>83100</v>
      </c>
      <c r="T13" s="125">
        <f t="shared" si="1"/>
        <v>6925</v>
      </c>
      <c r="U13" s="124"/>
      <c r="V13" s="124">
        <f>V17-100</f>
        <v>86900</v>
      </c>
      <c r="W13" s="141">
        <f t="shared" si="8"/>
        <v>7241.67</v>
      </c>
    </row>
    <row r="14" spans="1:23" x14ac:dyDescent="0.25">
      <c r="A14" s="142"/>
      <c r="B14" s="122">
        <v>5.5</v>
      </c>
      <c r="C14" s="124">
        <v>106300</v>
      </c>
      <c r="D14" s="125">
        <f t="shared" si="2"/>
        <v>8858.33</v>
      </c>
      <c r="E14" s="125"/>
      <c r="F14" s="124">
        <f>((F15-F13)/2)+F13</f>
        <v>111100</v>
      </c>
      <c r="G14" s="141">
        <f t="shared" si="4"/>
        <v>9258.33</v>
      </c>
      <c r="I14" s="142"/>
      <c r="J14" s="122">
        <v>1.5</v>
      </c>
      <c r="K14" s="124">
        <v>69100</v>
      </c>
      <c r="L14" s="125">
        <f t="shared" si="0"/>
        <v>5758.33</v>
      </c>
      <c r="M14" s="124"/>
      <c r="N14" s="124">
        <f>((N15-N13)/2)+N13</f>
        <v>72200</v>
      </c>
      <c r="O14" s="141">
        <f t="shared" si="6"/>
        <v>6016.67</v>
      </c>
      <c r="Q14" s="142"/>
      <c r="R14" s="122">
        <v>5.5</v>
      </c>
      <c r="S14" s="124">
        <v>85100</v>
      </c>
      <c r="T14" s="125">
        <f t="shared" ref="T14" si="11">ROUND(S14/12,2)</f>
        <v>7091.67</v>
      </c>
      <c r="U14" s="124"/>
      <c r="V14" s="124">
        <v>89000</v>
      </c>
      <c r="W14" s="141">
        <f t="shared" si="8"/>
        <v>7416.67</v>
      </c>
    </row>
    <row r="15" spans="1:23" x14ac:dyDescent="0.25">
      <c r="A15" s="142"/>
      <c r="B15" s="122">
        <v>6</v>
      </c>
      <c r="C15" s="123">
        <v>108900</v>
      </c>
      <c r="D15" s="125">
        <f t="shared" si="2"/>
        <v>9075</v>
      </c>
      <c r="E15" s="125"/>
      <c r="F15" s="124">
        <f>F19-100</f>
        <v>113900</v>
      </c>
      <c r="G15" s="141">
        <f t="shared" si="4"/>
        <v>9491.67</v>
      </c>
      <c r="I15" s="142"/>
      <c r="J15" s="140">
        <v>2</v>
      </c>
      <c r="K15" s="124">
        <v>70700</v>
      </c>
      <c r="L15" s="125">
        <f t="shared" si="0"/>
        <v>5891.67</v>
      </c>
      <c r="M15" s="124"/>
      <c r="N15" s="124">
        <f t="shared" si="5"/>
        <v>73900</v>
      </c>
      <c r="O15" s="141">
        <f t="shared" si="6"/>
        <v>6158.33</v>
      </c>
      <c r="Q15" s="142"/>
      <c r="R15" s="122">
        <v>6</v>
      </c>
      <c r="S15" s="123">
        <v>87000</v>
      </c>
      <c r="T15" s="125">
        <f t="shared" si="1"/>
        <v>7250</v>
      </c>
      <c r="U15" s="123"/>
      <c r="V15" s="124">
        <f>V19-100</f>
        <v>91000</v>
      </c>
      <c r="W15" s="141">
        <f t="shared" si="8"/>
        <v>7583.33</v>
      </c>
    </row>
    <row r="16" spans="1:23" x14ac:dyDescent="0.25">
      <c r="A16" s="143"/>
      <c r="B16" s="116">
        <v>6.5</v>
      </c>
      <c r="C16" s="118">
        <f>((C21-C15)/2)+C15</f>
        <v>111850</v>
      </c>
      <c r="D16" s="119">
        <f t="shared" si="2"/>
        <v>9320.83</v>
      </c>
      <c r="E16" s="119"/>
      <c r="F16" s="118">
        <v>142200</v>
      </c>
      <c r="G16" s="144">
        <f t="shared" si="4"/>
        <v>11850</v>
      </c>
      <c r="I16" s="142"/>
      <c r="J16" s="140">
        <v>2.5</v>
      </c>
      <c r="K16" s="124">
        <f>((K17-K15)/2)+K15</f>
        <v>72600</v>
      </c>
      <c r="L16" s="125">
        <f t="shared" si="0"/>
        <v>6050</v>
      </c>
      <c r="M16" s="124"/>
      <c r="N16" s="124">
        <f>((N17-N15)/2)+N15</f>
        <v>75900</v>
      </c>
      <c r="O16" s="141">
        <f t="shared" si="6"/>
        <v>6325</v>
      </c>
      <c r="Q16" s="143"/>
      <c r="R16" s="116">
        <v>6.5</v>
      </c>
      <c r="S16" s="124">
        <f>((S21-S15)/2)+S15</f>
        <v>89200</v>
      </c>
      <c r="T16" s="125">
        <f t="shared" si="1"/>
        <v>7433.33</v>
      </c>
      <c r="U16" s="117"/>
      <c r="V16" s="124">
        <f>((V21-V15)/2)+V15</f>
        <v>93300</v>
      </c>
      <c r="W16" s="125">
        <f t="shared" si="8"/>
        <v>7775</v>
      </c>
    </row>
    <row r="17" spans="1:23" x14ac:dyDescent="0.25">
      <c r="A17" s="142" t="s">
        <v>112</v>
      </c>
      <c r="B17" s="122">
        <v>1</v>
      </c>
      <c r="C17" s="124">
        <v>103700</v>
      </c>
      <c r="D17" s="125">
        <f t="shared" si="2"/>
        <v>8641.67</v>
      </c>
      <c r="E17" s="125"/>
      <c r="F17" s="124">
        <f t="shared" si="3"/>
        <v>108400</v>
      </c>
      <c r="G17" s="141">
        <f t="shared" si="4"/>
        <v>9033.33</v>
      </c>
      <c r="I17" s="142"/>
      <c r="J17" s="122">
        <v>3</v>
      </c>
      <c r="K17" s="123">
        <v>74500</v>
      </c>
      <c r="L17" s="125">
        <f t="shared" si="0"/>
        <v>6208.33</v>
      </c>
      <c r="M17" s="123"/>
      <c r="N17" s="124">
        <f t="shared" si="5"/>
        <v>77900</v>
      </c>
      <c r="O17" s="141">
        <f t="shared" si="6"/>
        <v>6491.67</v>
      </c>
      <c r="Q17" s="142" t="s">
        <v>123</v>
      </c>
      <c r="R17" s="122">
        <v>1</v>
      </c>
      <c r="S17" s="124">
        <v>83200</v>
      </c>
      <c r="T17" s="125">
        <f t="shared" si="1"/>
        <v>6933.33</v>
      </c>
      <c r="U17" s="124"/>
      <c r="V17" s="124">
        <f t="shared" si="7"/>
        <v>87000</v>
      </c>
      <c r="W17" s="141">
        <f t="shared" si="8"/>
        <v>7250</v>
      </c>
    </row>
    <row r="18" spans="1:23" x14ac:dyDescent="0.25">
      <c r="A18" s="142"/>
      <c r="B18" s="122">
        <v>1.5</v>
      </c>
      <c r="C18" s="124">
        <f>((C19-C17)/2)+C17</f>
        <v>106350</v>
      </c>
      <c r="D18" s="125">
        <f t="shared" si="2"/>
        <v>8862.5</v>
      </c>
      <c r="E18" s="125"/>
      <c r="F18" s="124">
        <f>((F19-F17)/2)+F17</f>
        <v>111200</v>
      </c>
      <c r="G18" s="141">
        <f t="shared" si="4"/>
        <v>9266.67</v>
      </c>
      <c r="I18" s="142"/>
      <c r="J18" s="122">
        <v>3.5</v>
      </c>
      <c r="K18" s="124">
        <f>((K19-K17)/2)+K17</f>
        <v>76500</v>
      </c>
      <c r="L18" s="125">
        <f t="shared" si="0"/>
        <v>6375</v>
      </c>
      <c r="M18" s="123"/>
      <c r="N18" s="124">
        <f>((N19-N17)/2)+N17</f>
        <v>80000</v>
      </c>
      <c r="O18" s="141">
        <f t="shared" si="6"/>
        <v>6666.67</v>
      </c>
      <c r="Q18" s="142"/>
      <c r="R18" s="122">
        <v>1.5</v>
      </c>
      <c r="S18" s="124">
        <v>85200</v>
      </c>
      <c r="T18" s="125">
        <f t="shared" si="1"/>
        <v>7100</v>
      </c>
      <c r="U18" s="124"/>
      <c r="V18" s="124">
        <v>89100</v>
      </c>
      <c r="W18" s="141">
        <f t="shared" ref="W18" si="12">ROUND(V18/12,2)</f>
        <v>7425</v>
      </c>
    </row>
    <row r="19" spans="1:23" x14ac:dyDescent="0.25">
      <c r="A19" s="145"/>
      <c r="B19" s="140">
        <v>2</v>
      </c>
      <c r="C19" s="126">
        <v>109000</v>
      </c>
      <c r="D19" s="125">
        <f t="shared" si="2"/>
        <v>9083.33</v>
      </c>
      <c r="E19" s="125"/>
      <c r="F19" s="124">
        <f t="shared" si="3"/>
        <v>114000</v>
      </c>
      <c r="G19" s="141">
        <f t="shared" si="4"/>
        <v>9500</v>
      </c>
      <c r="I19" s="142"/>
      <c r="J19" s="122">
        <v>4</v>
      </c>
      <c r="K19" s="124">
        <v>78500</v>
      </c>
      <c r="L19" s="125">
        <f t="shared" si="0"/>
        <v>6541.67</v>
      </c>
      <c r="M19" s="124"/>
      <c r="N19" s="124">
        <f t="shared" si="5"/>
        <v>82100</v>
      </c>
      <c r="O19" s="141">
        <f t="shared" si="6"/>
        <v>6841.67</v>
      </c>
      <c r="Q19" s="145"/>
      <c r="R19" s="140">
        <v>2</v>
      </c>
      <c r="S19" s="126">
        <v>87100</v>
      </c>
      <c r="T19" s="125">
        <f t="shared" si="1"/>
        <v>7258.33</v>
      </c>
      <c r="V19" s="124">
        <f t="shared" si="7"/>
        <v>91100</v>
      </c>
      <c r="W19" s="141">
        <f t="shared" si="8"/>
        <v>7591.67</v>
      </c>
    </row>
    <row r="20" spans="1:23" x14ac:dyDescent="0.25">
      <c r="A20" s="145"/>
      <c r="B20" s="140">
        <v>2.5</v>
      </c>
      <c r="C20" s="124">
        <f>((C21-C19)/2)+C19</f>
        <v>111900</v>
      </c>
      <c r="D20" s="125">
        <f t="shared" si="2"/>
        <v>9325</v>
      </c>
      <c r="E20" s="125"/>
      <c r="F20" s="124">
        <f>((F21-F19)/2)+F19</f>
        <v>117000</v>
      </c>
      <c r="G20" s="141">
        <f t="shared" si="4"/>
        <v>9750</v>
      </c>
      <c r="I20" s="143"/>
      <c r="J20" s="116">
        <v>4.5</v>
      </c>
      <c r="K20" s="118">
        <f>((K21-K19)/2)+K19</f>
        <v>80800</v>
      </c>
      <c r="L20" s="119">
        <f t="shared" si="0"/>
        <v>6733.33</v>
      </c>
      <c r="M20" s="118"/>
      <c r="N20" s="118">
        <f>((N21-N19)/2)+N19</f>
        <v>84500</v>
      </c>
      <c r="O20" s="144">
        <f t="shared" si="6"/>
        <v>7041.67</v>
      </c>
      <c r="Q20" s="145"/>
      <c r="R20" s="140">
        <v>2.5</v>
      </c>
      <c r="S20" s="124">
        <v>89300</v>
      </c>
      <c r="T20" s="125">
        <f t="shared" si="1"/>
        <v>7441.67</v>
      </c>
      <c r="U20" s="124"/>
      <c r="V20" s="124">
        <v>93400</v>
      </c>
      <c r="W20" s="141">
        <f t="shared" ref="W20" si="13">ROUND(V20/12,2)</f>
        <v>7783.33</v>
      </c>
    </row>
    <row r="21" spans="1:23" x14ac:dyDescent="0.25">
      <c r="A21" s="146"/>
      <c r="B21" s="122">
        <v>3</v>
      </c>
      <c r="C21" s="126">
        <v>114800</v>
      </c>
      <c r="D21" s="125">
        <f t="shared" si="2"/>
        <v>9566.67</v>
      </c>
      <c r="E21" s="125"/>
      <c r="F21" s="124">
        <f t="shared" si="3"/>
        <v>120000</v>
      </c>
      <c r="G21" s="141">
        <f t="shared" si="4"/>
        <v>10000</v>
      </c>
      <c r="I21" s="156" t="s">
        <v>120</v>
      </c>
      <c r="J21" s="122">
        <v>1</v>
      </c>
      <c r="K21" s="126">
        <v>83100</v>
      </c>
      <c r="L21" s="125">
        <f t="shared" si="0"/>
        <v>6925</v>
      </c>
      <c r="N21" s="124">
        <f t="shared" si="5"/>
        <v>86900</v>
      </c>
      <c r="O21" s="141">
        <f t="shared" si="6"/>
        <v>7241.67</v>
      </c>
      <c r="Q21" s="146"/>
      <c r="R21" s="122">
        <v>3</v>
      </c>
      <c r="S21" s="126">
        <v>91400</v>
      </c>
      <c r="T21" s="125">
        <f t="shared" si="1"/>
        <v>7616.67</v>
      </c>
      <c r="V21" s="124">
        <f t="shared" si="7"/>
        <v>95600</v>
      </c>
      <c r="W21" s="141">
        <f t="shared" si="8"/>
        <v>7966.67</v>
      </c>
    </row>
    <row r="22" spans="1:23" x14ac:dyDescent="0.25">
      <c r="A22" s="146"/>
      <c r="B22" s="122">
        <v>3.5</v>
      </c>
      <c r="C22" s="124">
        <f>((C23-C21)/2)+C21</f>
        <v>118200</v>
      </c>
      <c r="D22" s="125">
        <f t="shared" si="2"/>
        <v>9850</v>
      </c>
      <c r="E22" s="125"/>
      <c r="F22" s="124">
        <v>123600</v>
      </c>
      <c r="G22" s="141">
        <f t="shared" si="4"/>
        <v>10300</v>
      </c>
      <c r="I22" s="156"/>
      <c r="J22" s="122">
        <v>1.5</v>
      </c>
      <c r="K22" s="124">
        <f>((K23-K21)/2)+K21</f>
        <v>87200</v>
      </c>
      <c r="L22" s="125">
        <f t="shared" si="0"/>
        <v>7266.67</v>
      </c>
      <c r="N22" s="124">
        <f>((N23-N21)/2)+N21</f>
        <v>91200</v>
      </c>
      <c r="O22" s="141">
        <f t="shared" si="6"/>
        <v>7600</v>
      </c>
      <c r="Q22" s="146"/>
      <c r="R22" s="122">
        <v>3.5</v>
      </c>
      <c r="S22" s="124">
        <v>93700</v>
      </c>
      <c r="T22" s="125">
        <f t="shared" si="1"/>
        <v>7808.33</v>
      </c>
      <c r="U22" s="124"/>
      <c r="V22" s="124">
        <v>98000</v>
      </c>
      <c r="W22" s="141">
        <f t="shared" ref="W22" si="14">ROUND(V22/12,2)</f>
        <v>8166.67</v>
      </c>
    </row>
    <row r="23" spans="1:23" x14ac:dyDescent="0.25">
      <c r="A23" s="146"/>
      <c r="B23" s="122">
        <v>4</v>
      </c>
      <c r="C23" s="126">
        <v>121600</v>
      </c>
      <c r="D23" s="125">
        <f t="shared" si="2"/>
        <v>10133.33</v>
      </c>
      <c r="E23" s="125"/>
      <c r="F23" s="124">
        <f>F27-100</f>
        <v>127100</v>
      </c>
      <c r="G23" s="141">
        <f t="shared" si="4"/>
        <v>10591.67</v>
      </c>
      <c r="I23" s="146"/>
      <c r="J23" s="140">
        <v>2</v>
      </c>
      <c r="K23" s="126">
        <v>91300</v>
      </c>
      <c r="L23" s="125">
        <f t="shared" si="0"/>
        <v>7608.33</v>
      </c>
      <c r="N23" s="124">
        <f t="shared" si="5"/>
        <v>95500</v>
      </c>
      <c r="O23" s="141">
        <f t="shared" si="6"/>
        <v>7958.33</v>
      </c>
      <c r="Q23" s="146"/>
      <c r="R23" s="122">
        <v>4</v>
      </c>
      <c r="S23" s="126">
        <v>95900</v>
      </c>
      <c r="T23" s="125">
        <f t="shared" si="1"/>
        <v>7991.67</v>
      </c>
      <c r="V23" s="124">
        <f>V27-100</f>
        <v>100300</v>
      </c>
      <c r="W23" s="141">
        <f t="shared" si="8"/>
        <v>8358.33</v>
      </c>
    </row>
    <row r="24" spans="1:23" x14ac:dyDescent="0.25">
      <c r="A24" s="146"/>
      <c r="B24" s="122">
        <v>4.5</v>
      </c>
      <c r="C24" s="124">
        <f>((C25-C23)/2)+C23</f>
        <v>126300</v>
      </c>
      <c r="D24" s="125">
        <f t="shared" si="2"/>
        <v>10525</v>
      </c>
      <c r="E24" s="125"/>
      <c r="F24" s="124">
        <f>((F25-F23)/2)+F23</f>
        <v>132000</v>
      </c>
      <c r="G24" s="141">
        <f t="shared" si="4"/>
        <v>11000</v>
      </c>
      <c r="I24" s="146"/>
      <c r="J24" s="140">
        <v>2.5</v>
      </c>
      <c r="K24" s="124">
        <f>((K25-K23)/2)+K23</f>
        <v>96600</v>
      </c>
      <c r="L24" s="125">
        <f t="shared" si="0"/>
        <v>8050</v>
      </c>
      <c r="N24" s="124">
        <f>((N25-N23)/2)+N23</f>
        <v>101000</v>
      </c>
      <c r="O24" s="141">
        <f t="shared" si="6"/>
        <v>8416.67</v>
      </c>
      <c r="Q24" s="146"/>
      <c r="R24" s="122">
        <v>4.5</v>
      </c>
      <c r="S24" s="124">
        <f>((S25-S23)/2)+S23</f>
        <v>99400</v>
      </c>
      <c r="T24" s="125">
        <f t="shared" si="1"/>
        <v>8283.33</v>
      </c>
      <c r="U24" s="124"/>
      <c r="V24" s="124">
        <v>104000</v>
      </c>
      <c r="W24" s="141">
        <f t="shared" ref="W24" si="15">ROUND(V24/12,2)</f>
        <v>8666.67</v>
      </c>
    </row>
    <row r="25" spans="1:23" x14ac:dyDescent="0.25">
      <c r="A25" s="146"/>
      <c r="B25" s="122">
        <v>5</v>
      </c>
      <c r="C25" s="126">
        <v>131000</v>
      </c>
      <c r="D25" s="125">
        <f t="shared" si="2"/>
        <v>10916.67</v>
      </c>
      <c r="E25" s="125"/>
      <c r="F25" s="124">
        <f>F29-100</f>
        <v>136900</v>
      </c>
      <c r="G25" s="141">
        <f t="shared" si="4"/>
        <v>11408.33</v>
      </c>
      <c r="I25" s="146"/>
      <c r="J25" s="122">
        <v>3</v>
      </c>
      <c r="K25" s="126">
        <v>101900</v>
      </c>
      <c r="L25" s="125">
        <f t="shared" si="0"/>
        <v>8491.67</v>
      </c>
      <c r="N25" s="124">
        <f t="shared" si="5"/>
        <v>106500</v>
      </c>
      <c r="O25" s="141">
        <f t="shared" si="6"/>
        <v>8875</v>
      </c>
      <c r="Q25" s="146"/>
      <c r="R25" s="122">
        <v>5</v>
      </c>
      <c r="S25" s="126">
        <v>102900</v>
      </c>
      <c r="T25" s="125">
        <f t="shared" si="1"/>
        <v>8575</v>
      </c>
      <c r="V25" s="124">
        <f>V29-100</f>
        <v>107600</v>
      </c>
      <c r="W25" s="141">
        <f t="shared" si="8"/>
        <v>8966.67</v>
      </c>
    </row>
    <row r="26" spans="1:23" x14ac:dyDescent="0.25">
      <c r="A26" s="147"/>
      <c r="B26" s="116">
        <v>5.5</v>
      </c>
      <c r="C26" s="118">
        <f>((C31-C25)/2)+C25</f>
        <v>136000</v>
      </c>
      <c r="D26" s="119">
        <f t="shared" si="2"/>
        <v>11333.33</v>
      </c>
      <c r="E26" s="119"/>
      <c r="F26" s="118">
        <v>142200</v>
      </c>
      <c r="G26" s="144">
        <f t="shared" si="4"/>
        <v>11850</v>
      </c>
      <c r="I26" s="146"/>
      <c r="J26" s="122">
        <v>3.5</v>
      </c>
      <c r="K26" s="124">
        <v>108300</v>
      </c>
      <c r="L26" s="125">
        <f t="shared" si="0"/>
        <v>9025</v>
      </c>
      <c r="N26" s="124">
        <v>113200</v>
      </c>
      <c r="O26" s="141">
        <f t="shared" si="6"/>
        <v>9433.33</v>
      </c>
      <c r="Q26" s="147"/>
      <c r="R26" s="116">
        <v>5.5</v>
      </c>
      <c r="S26" s="118">
        <v>107100</v>
      </c>
      <c r="T26" s="119">
        <f t="shared" si="1"/>
        <v>8925</v>
      </c>
      <c r="U26" s="121"/>
      <c r="V26" s="118">
        <v>112000</v>
      </c>
      <c r="W26" s="119">
        <f t="shared" si="8"/>
        <v>9333.33</v>
      </c>
    </row>
    <row r="27" spans="1:23" x14ac:dyDescent="0.25">
      <c r="A27" s="142" t="s">
        <v>113</v>
      </c>
      <c r="B27" s="122">
        <v>1</v>
      </c>
      <c r="C27" s="126">
        <v>121700</v>
      </c>
      <c r="D27" s="125">
        <f t="shared" si="2"/>
        <v>10141.67</v>
      </c>
      <c r="E27" s="125"/>
      <c r="F27" s="124">
        <f t="shared" si="3"/>
        <v>127200</v>
      </c>
      <c r="G27" s="141">
        <f t="shared" si="4"/>
        <v>10600</v>
      </c>
      <c r="I27" s="146"/>
      <c r="J27" s="122">
        <v>4</v>
      </c>
      <c r="K27" s="126">
        <v>114600</v>
      </c>
      <c r="L27" s="125">
        <f t="shared" si="0"/>
        <v>9550</v>
      </c>
      <c r="N27" s="124">
        <f t="shared" si="5"/>
        <v>119800</v>
      </c>
      <c r="O27" s="141">
        <f t="shared" si="6"/>
        <v>9983.33</v>
      </c>
      <c r="Q27" s="142" t="s">
        <v>124</v>
      </c>
      <c r="R27" s="122">
        <v>1</v>
      </c>
      <c r="S27" s="126">
        <v>96000</v>
      </c>
      <c r="T27" s="125">
        <f t="shared" si="1"/>
        <v>8000</v>
      </c>
      <c r="V27" s="124">
        <f t="shared" si="7"/>
        <v>100400</v>
      </c>
      <c r="W27" s="141">
        <f t="shared" si="8"/>
        <v>8366.67</v>
      </c>
    </row>
    <row r="28" spans="1:23" x14ac:dyDescent="0.25">
      <c r="A28" s="142"/>
      <c r="B28" s="122">
        <v>1.5</v>
      </c>
      <c r="C28" s="124">
        <f>((C29-C27)/2)+C27</f>
        <v>126400</v>
      </c>
      <c r="D28" s="125">
        <f t="shared" si="2"/>
        <v>10533.33</v>
      </c>
      <c r="E28" s="125"/>
      <c r="F28" s="124">
        <v>123600</v>
      </c>
      <c r="G28" s="141">
        <f t="shared" si="4"/>
        <v>10300</v>
      </c>
      <c r="I28" s="146"/>
      <c r="J28" s="122">
        <v>4.5</v>
      </c>
      <c r="K28" s="124">
        <v>120800</v>
      </c>
      <c r="L28" s="125">
        <f t="shared" si="0"/>
        <v>10066.67</v>
      </c>
      <c r="N28" s="124">
        <v>126300</v>
      </c>
      <c r="O28" s="141">
        <f t="shared" si="6"/>
        <v>10525</v>
      </c>
      <c r="Q28" s="142"/>
      <c r="R28" s="122">
        <v>1.5</v>
      </c>
      <c r="S28" s="124">
        <f>((S29-S27)/2)+S27</f>
        <v>99500</v>
      </c>
      <c r="T28" s="125">
        <f t="shared" si="1"/>
        <v>8291.67</v>
      </c>
      <c r="U28" s="124"/>
      <c r="V28" s="124">
        <v>104100</v>
      </c>
      <c r="W28" s="141">
        <f t="shared" ref="W28" si="16">ROUND(V28/12,2)</f>
        <v>8675</v>
      </c>
    </row>
    <row r="29" spans="1:23" x14ac:dyDescent="0.25">
      <c r="A29" s="104"/>
      <c r="B29" s="140">
        <v>2</v>
      </c>
      <c r="C29" s="126">
        <v>131100</v>
      </c>
      <c r="D29" s="125">
        <f t="shared" si="2"/>
        <v>10925</v>
      </c>
      <c r="E29" s="125"/>
      <c r="F29" s="124">
        <f t="shared" si="3"/>
        <v>137000</v>
      </c>
      <c r="G29" s="141">
        <f t="shared" ref="G29:G43" si="17">ROUND(F29/12,2)</f>
        <v>11416.67</v>
      </c>
      <c r="I29" s="142"/>
      <c r="J29" s="122">
        <v>5</v>
      </c>
      <c r="K29" s="126">
        <v>126900</v>
      </c>
      <c r="L29" s="125">
        <f t="shared" si="0"/>
        <v>10575</v>
      </c>
      <c r="N29" s="124">
        <f t="shared" si="5"/>
        <v>132700</v>
      </c>
      <c r="O29" s="141">
        <f t="shared" si="6"/>
        <v>11058.33</v>
      </c>
      <c r="Q29" s="104"/>
      <c r="R29" s="140">
        <v>2</v>
      </c>
      <c r="S29" s="126">
        <v>103000</v>
      </c>
      <c r="T29" s="125">
        <f t="shared" si="1"/>
        <v>8583.33</v>
      </c>
      <c r="V29" s="124">
        <f t="shared" si="7"/>
        <v>107700</v>
      </c>
      <c r="W29" s="141">
        <f t="shared" si="8"/>
        <v>8975</v>
      </c>
    </row>
    <row r="30" spans="1:23" x14ac:dyDescent="0.25">
      <c r="A30" s="104"/>
      <c r="B30" s="140">
        <v>2.5</v>
      </c>
      <c r="C30" s="124">
        <f>((C31-C29)/2)+C29</f>
        <v>136050</v>
      </c>
      <c r="D30" s="125">
        <f t="shared" si="2"/>
        <v>11337.5</v>
      </c>
      <c r="E30" s="125"/>
      <c r="F30" s="124">
        <v>123600</v>
      </c>
      <c r="G30" s="141">
        <f t="shared" si="4"/>
        <v>10300</v>
      </c>
      <c r="I30" s="142"/>
      <c r="J30" s="122">
        <v>5.5</v>
      </c>
      <c r="K30" s="124">
        <v>132300</v>
      </c>
      <c r="L30" s="125">
        <f t="shared" si="0"/>
        <v>11025</v>
      </c>
      <c r="N30" s="124">
        <v>138300</v>
      </c>
      <c r="O30" s="141">
        <f t="shared" si="6"/>
        <v>11525</v>
      </c>
      <c r="Q30" s="104"/>
      <c r="R30" s="140">
        <v>2.5</v>
      </c>
      <c r="S30" s="124">
        <f>((S31-S29)/2)+S29</f>
        <v>107100</v>
      </c>
      <c r="T30" s="125">
        <f t="shared" si="1"/>
        <v>8925</v>
      </c>
      <c r="U30" s="124"/>
      <c r="V30" s="124">
        <f>((V31-V29)/2)+V29</f>
        <v>112000</v>
      </c>
      <c r="W30" s="141">
        <f t="shared" ref="W30" si="18">ROUND(V30/12,2)</f>
        <v>9333.33</v>
      </c>
    </row>
    <row r="31" spans="1:23" x14ac:dyDescent="0.25">
      <c r="A31" s="104"/>
      <c r="B31" s="122">
        <v>3</v>
      </c>
      <c r="C31" s="126">
        <v>141000</v>
      </c>
      <c r="D31" s="125">
        <f t="shared" si="2"/>
        <v>11750</v>
      </c>
      <c r="E31" s="125"/>
      <c r="F31" s="124">
        <f t="shared" si="3"/>
        <v>147400</v>
      </c>
      <c r="G31" s="141">
        <f t="shared" si="17"/>
        <v>12283.33</v>
      </c>
      <c r="I31" s="104"/>
      <c r="J31" s="122">
        <v>6</v>
      </c>
      <c r="K31" s="126">
        <v>137600</v>
      </c>
      <c r="L31" s="125">
        <f t="shared" si="0"/>
        <v>11466.67</v>
      </c>
      <c r="N31" s="124">
        <f t="shared" si="5"/>
        <v>143800</v>
      </c>
      <c r="O31" s="141">
        <f t="shared" si="6"/>
        <v>11983.33</v>
      </c>
      <c r="Q31" s="104"/>
      <c r="R31" s="122">
        <v>3</v>
      </c>
      <c r="S31" s="126">
        <v>111200</v>
      </c>
      <c r="T31" s="125">
        <f t="shared" si="1"/>
        <v>9266.67</v>
      </c>
      <c r="V31" s="124">
        <f t="shared" si="7"/>
        <v>116300</v>
      </c>
      <c r="W31" s="141">
        <f t="shared" si="8"/>
        <v>9691.67</v>
      </c>
    </row>
    <row r="32" spans="1:23" x14ac:dyDescent="0.25">
      <c r="A32" s="104"/>
      <c r="B32" s="122">
        <v>3.5</v>
      </c>
      <c r="C32" s="124">
        <f>((C33-C31)/2)+C31</f>
        <v>146200</v>
      </c>
      <c r="D32" s="125">
        <f t="shared" si="2"/>
        <v>12183.33</v>
      </c>
      <c r="E32" s="125"/>
      <c r="F32" s="124">
        <v>123600</v>
      </c>
      <c r="G32" s="141">
        <f t="shared" si="4"/>
        <v>10300</v>
      </c>
      <c r="I32" s="104"/>
      <c r="J32" s="122">
        <v>6.5</v>
      </c>
      <c r="K32" s="124">
        <v>142600</v>
      </c>
      <c r="L32" s="125">
        <f t="shared" si="0"/>
        <v>11883.33</v>
      </c>
      <c r="N32" s="124">
        <f>((N33-N31)/2)+N31</f>
        <v>149000</v>
      </c>
      <c r="O32" s="141">
        <f t="shared" si="6"/>
        <v>12416.67</v>
      </c>
      <c r="Q32" s="104"/>
      <c r="R32" s="122">
        <v>3.5</v>
      </c>
      <c r="S32" s="124">
        <v>115700</v>
      </c>
      <c r="T32" s="125">
        <f t="shared" si="1"/>
        <v>9641.67</v>
      </c>
      <c r="U32" s="124"/>
      <c r="V32" s="124">
        <v>121000</v>
      </c>
      <c r="W32" s="141">
        <f t="shared" ref="W32" si="19">ROUND(V32/12,2)</f>
        <v>10083.33</v>
      </c>
    </row>
    <row r="33" spans="1:24" x14ac:dyDescent="0.25">
      <c r="A33" s="104"/>
      <c r="B33" s="122">
        <v>4</v>
      </c>
      <c r="C33" s="126">
        <v>151400</v>
      </c>
      <c r="D33" s="125">
        <f t="shared" si="2"/>
        <v>12616.67</v>
      </c>
      <c r="E33" s="125"/>
      <c r="F33" s="124">
        <f t="shared" si="3"/>
        <v>158300</v>
      </c>
      <c r="G33" s="141">
        <f t="shared" si="17"/>
        <v>13191.67</v>
      </c>
      <c r="I33" s="104"/>
      <c r="J33" s="122">
        <v>7</v>
      </c>
      <c r="K33" s="126">
        <v>147500</v>
      </c>
      <c r="L33" s="125">
        <f t="shared" si="0"/>
        <v>12291.67</v>
      </c>
      <c r="N33" s="124">
        <f t="shared" si="5"/>
        <v>154200</v>
      </c>
      <c r="O33" s="141">
        <f t="shared" si="6"/>
        <v>12850</v>
      </c>
      <c r="Q33" s="104"/>
      <c r="R33" s="122">
        <v>4</v>
      </c>
      <c r="S33" s="126">
        <v>120100</v>
      </c>
      <c r="T33" s="125">
        <f t="shared" si="1"/>
        <v>10008.33</v>
      </c>
      <c r="V33" s="124">
        <f t="shared" si="7"/>
        <v>125600</v>
      </c>
      <c r="W33" s="141">
        <f t="shared" si="8"/>
        <v>10466.67</v>
      </c>
    </row>
    <row r="34" spans="1:24" x14ac:dyDescent="0.25">
      <c r="A34" s="104"/>
      <c r="B34" s="122">
        <v>4.5</v>
      </c>
      <c r="C34" s="124">
        <f>((C35-C33)/2)+C33</f>
        <v>156950</v>
      </c>
      <c r="D34" s="125">
        <f t="shared" si="2"/>
        <v>13079.17</v>
      </c>
      <c r="E34" s="125"/>
      <c r="F34" s="124">
        <v>123600</v>
      </c>
      <c r="G34" s="141">
        <f t="shared" si="4"/>
        <v>10300</v>
      </c>
      <c r="I34" s="104"/>
      <c r="J34" s="122">
        <v>7.5</v>
      </c>
      <c r="K34" s="124">
        <f>((K35-K33)/2)+K33</f>
        <v>152700</v>
      </c>
      <c r="L34" s="125">
        <f t="shared" si="0"/>
        <v>12725</v>
      </c>
      <c r="N34" s="124">
        <v>159700</v>
      </c>
      <c r="O34" s="141">
        <f t="shared" si="6"/>
        <v>13308.33</v>
      </c>
      <c r="Q34" s="104"/>
      <c r="R34" s="122">
        <v>4.5</v>
      </c>
      <c r="S34" s="124">
        <v>125100</v>
      </c>
      <c r="T34" s="125">
        <f t="shared" si="1"/>
        <v>10425</v>
      </c>
      <c r="U34" s="124"/>
      <c r="V34" s="124">
        <v>130800</v>
      </c>
      <c r="W34" s="141">
        <f t="shared" ref="W34" si="20">ROUND(V34/12,2)</f>
        <v>10900</v>
      </c>
    </row>
    <row r="35" spans="1:24" x14ac:dyDescent="0.25">
      <c r="A35" s="104"/>
      <c r="B35" s="122">
        <v>5</v>
      </c>
      <c r="C35" s="126">
        <v>162500</v>
      </c>
      <c r="D35" s="125">
        <f t="shared" si="2"/>
        <v>13541.67</v>
      </c>
      <c r="E35" s="125"/>
      <c r="F35" s="124">
        <f t="shared" si="3"/>
        <v>169900</v>
      </c>
      <c r="G35" s="141">
        <f t="shared" si="17"/>
        <v>14158.33</v>
      </c>
      <c r="I35" s="104"/>
      <c r="J35" s="122">
        <v>8</v>
      </c>
      <c r="K35" s="126">
        <v>157900</v>
      </c>
      <c r="L35" s="125">
        <f t="shared" si="0"/>
        <v>13158.33</v>
      </c>
      <c r="N35" s="124">
        <f t="shared" si="5"/>
        <v>165100</v>
      </c>
      <c r="O35" s="141">
        <f t="shared" si="6"/>
        <v>13758.33</v>
      </c>
      <c r="Q35" s="104"/>
      <c r="R35" s="122">
        <v>5</v>
      </c>
      <c r="S35" s="126">
        <v>130000</v>
      </c>
      <c r="T35" s="125">
        <f t="shared" si="1"/>
        <v>10833.33</v>
      </c>
      <c r="V35" s="124">
        <f t="shared" si="7"/>
        <v>135900</v>
      </c>
      <c r="W35" s="141">
        <f t="shared" si="8"/>
        <v>11325</v>
      </c>
    </row>
    <row r="36" spans="1:24" x14ac:dyDescent="0.25">
      <c r="A36" s="104"/>
      <c r="B36" s="122">
        <v>5.5</v>
      </c>
      <c r="C36" s="124">
        <f>((C37-C35)/2)+C35</f>
        <v>168900</v>
      </c>
      <c r="D36" s="125">
        <f t="shared" si="2"/>
        <v>14075</v>
      </c>
      <c r="E36" s="125"/>
      <c r="F36" s="124">
        <v>123600</v>
      </c>
      <c r="G36" s="141">
        <f t="shared" si="4"/>
        <v>10300</v>
      </c>
      <c r="I36" s="104"/>
      <c r="J36" s="122">
        <v>8.5</v>
      </c>
      <c r="K36" s="124">
        <f>((K37-K35)/2)+K35</f>
        <v>165900</v>
      </c>
      <c r="L36" s="125">
        <f t="shared" si="0"/>
        <v>13825</v>
      </c>
      <c r="N36" s="124">
        <v>173500</v>
      </c>
      <c r="O36" s="141">
        <f t="shared" si="6"/>
        <v>14458.33</v>
      </c>
      <c r="Q36" s="104"/>
      <c r="R36" s="122">
        <v>5.5</v>
      </c>
      <c r="S36" s="124">
        <f>((S37-S35)/2)+S35</f>
        <v>135600</v>
      </c>
      <c r="T36" s="125">
        <f t="shared" si="1"/>
        <v>11300</v>
      </c>
      <c r="U36" s="124"/>
      <c r="V36" s="124">
        <v>141800</v>
      </c>
      <c r="W36" s="141">
        <f t="shared" ref="W36" si="21">ROUND(V36/12,2)</f>
        <v>11816.67</v>
      </c>
    </row>
    <row r="37" spans="1:24" x14ac:dyDescent="0.25">
      <c r="A37" s="104"/>
      <c r="B37" s="122">
        <v>6</v>
      </c>
      <c r="C37" s="126">
        <v>175300</v>
      </c>
      <c r="D37" s="125">
        <f t="shared" si="2"/>
        <v>14608.33</v>
      </c>
      <c r="E37" s="125"/>
      <c r="F37" s="124">
        <f t="shared" si="3"/>
        <v>183200</v>
      </c>
      <c r="G37" s="141">
        <f t="shared" si="17"/>
        <v>15266.67</v>
      </c>
      <c r="I37" s="104"/>
      <c r="J37" s="122">
        <v>9</v>
      </c>
      <c r="K37" s="126">
        <v>173900</v>
      </c>
      <c r="L37" s="125">
        <f t="shared" si="0"/>
        <v>14491.67</v>
      </c>
      <c r="N37" s="124">
        <f t="shared" si="5"/>
        <v>181800</v>
      </c>
      <c r="O37" s="141">
        <f t="shared" si="6"/>
        <v>15150</v>
      </c>
      <c r="Q37" s="104"/>
      <c r="R37" s="122">
        <v>6</v>
      </c>
      <c r="S37" s="126">
        <v>141200</v>
      </c>
      <c r="T37" s="125">
        <f t="shared" si="1"/>
        <v>11766.67</v>
      </c>
      <c r="V37" s="124">
        <f t="shared" si="7"/>
        <v>147600</v>
      </c>
      <c r="W37" s="141">
        <f t="shared" si="8"/>
        <v>12300</v>
      </c>
    </row>
    <row r="38" spans="1:24" ht="15.75" thickBot="1" x14ac:dyDescent="0.3">
      <c r="A38" s="104"/>
      <c r="B38" s="122">
        <v>6.5</v>
      </c>
      <c r="C38" s="124">
        <f>((C39-C37)/2)+C37</f>
        <v>182200</v>
      </c>
      <c r="D38" s="125">
        <f t="shared" si="2"/>
        <v>15183.33</v>
      </c>
      <c r="E38" s="125"/>
      <c r="F38" s="124">
        <v>123600</v>
      </c>
      <c r="G38" s="141">
        <f t="shared" si="4"/>
        <v>10300</v>
      </c>
      <c r="I38" s="106"/>
      <c r="J38" s="148">
        <v>9.5</v>
      </c>
      <c r="K38" s="155">
        <v>182700</v>
      </c>
      <c r="L38" s="150">
        <f t="shared" si="0"/>
        <v>15225</v>
      </c>
      <c r="M38" s="107"/>
      <c r="N38" s="149">
        <f>181800+9200</f>
        <v>191000</v>
      </c>
      <c r="O38" s="151">
        <f t="shared" si="6"/>
        <v>15916.67</v>
      </c>
      <c r="Q38" s="104"/>
      <c r="R38" s="122">
        <v>6.5</v>
      </c>
      <c r="S38" s="124">
        <f>((S39-S37)/2)+S37</f>
        <v>147300</v>
      </c>
      <c r="T38" s="125">
        <f t="shared" si="1"/>
        <v>12275</v>
      </c>
      <c r="U38" s="124"/>
      <c r="V38" s="124">
        <f>((V39-V37)/2)+V37</f>
        <v>154000</v>
      </c>
      <c r="W38" s="141">
        <f t="shared" ref="W38" si="22">ROUND(V38/12,2)</f>
        <v>12833.33</v>
      </c>
    </row>
    <row r="39" spans="1:24" x14ac:dyDescent="0.25">
      <c r="A39" s="104"/>
      <c r="B39" s="122">
        <v>7</v>
      </c>
      <c r="C39" s="126">
        <v>189100</v>
      </c>
      <c r="D39" s="125">
        <f t="shared" si="2"/>
        <v>15758.33</v>
      </c>
      <c r="E39" s="125"/>
      <c r="F39" s="124">
        <f t="shared" si="3"/>
        <v>197700</v>
      </c>
      <c r="G39" s="141">
        <f t="shared" si="17"/>
        <v>16475</v>
      </c>
      <c r="Q39" s="104"/>
      <c r="R39" s="122">
        <v>7</v>
      </c>
      <c r="S39" s="126">
        <v>153400</v>
      </c>
      <c r="T39" s="125">
        <f t="shared" si="1"/>
        <v>12783.33</v>
      </c>
      <c r="V39" s="124">
        <f t="shared" si="7"/>
        <v>160400</v>
      </c>
      <c r="W39" s="141">
        <f t="shared" si="8"/>
        <v>13366.67</v>
      </c>
    </row>
    <row r="40" spans="1:24" x14ac:dyDescent="0.25">
      <c r="A40" s="104"/>
      <c r="B40" s="122">
        <v>7.5</v>
      </c>
      <c r="C40" s="124">
        <f>((C41-C39)/2)+C39</f>
        <v>196850</v>
      </c>
      <c r="D40" s="125">
        <f t="shared" si="2"/>
        <v>16404.169999999998</v>
      </c>
      <c r="E40" s="125"/>
      <c r="F40" s="124">
        <v>123600</v>
      </c>
      <c r="G40" s="141">
        <f t="shared" si="4"/>
        <v>10300</v>
      </c>
      <c r="Q40" s="104"/>
      <c r="R40" s="122">
        <v>7.5</v>
      </c>
      <c r="S40" s="124">
        <v>159700</v>
      </c>
      <c r="T40" s="125">
        <f t="shared" si="1"/>
        <v>13308.33</v>
      </c>
      <c r="U40" s="124"/>
      <c r="V40" s="124">
        <f>((V41-V39)/2)+V39</f>
        <v>166900</v>
      </c>
      <c r="W40" s="141">
        <f t="shared" ref="W40" si="23">ROUND(V40/12,2)</f>
        <v>13908.33</v>
      </c>
    </row>
    <row r="41" spans="1:24" x14ac:dyDescent="0.25">
      <c r="A41" s="104"/>
      <c r="B41" s="122">
        <v>8</v>
      </c>
      <c r="C41" s="126">
        <v>204600</v>
      </c>
      <c r="D41" s="125">
        <f t="shared" si="2"/>
        <v>17050</v>
      </c>
      <c r="E41" s="125"/>
      <c r="F41" s="124">
        <f t="shared" si="3"/>
        <v>213900</v>
      </c>
      <c r="G41" s="141">
        <f t="shared" si="17"/>
        <v>17825</v>
      </c>
      <c r="Q41" s="104"/>
      <c r="R41" s="122">
        <v>8</v>
      </c>
      <c r="S41" s="126">
        <v>165900</v>
      </c>
      <c r="T41" s="125">
        <f t="shared" si="1"/>
        <v>13825</v>
      </c>
      <c r="V41" s="124">
        <f t="shared" si="7"/>
        <v>173400</v>
      </c>
      <c r="W41" s="141">
        <f t="shared" si="8"/>
        <v>14450</v>
      </c>
    </row>
    <row r="42" spans="1:24" x14ac:dyDescent="0.25">
      <c r="A42" s="104"/>
      <c r="B42" s="122">
        <v>8.5</v>
      </c>
      <c r="C42" s="124">
        <f>((C43-C41)/2)+C41</f>
        <v>213200</v>
      </c>
      <c r="D42" s="125">
        <f t="shared" si="2"/>
        <v>17766.669999999998</v>
      </c>
      <c r="E42" s="125"/>
      <c r="F42" s="124">
        <v>123600</v>
      </c>
      <c r="G42" s="141">
        <f t="shared" si="4"/>
        <v>10300</v>
      </c>
      <c r="Q42" s="104"/>
      <c r="R42" s="122">
        <v>8.5</v>
      </c>
      <c r="S42" s="124">
        <v>174100</v>
      </c>
      <c r="T42" s="125">
        <f t="shared" si="1"/>
        <v>14508.33</v>
      </c>
      <c r="U42" s="124"/>
      <c r="V42" s="124">
        <f>((V43-V41)/2)+V41</f>
        <v>180900</v>
      </c>
      <c r="W42" s="141">
        <f t="shared" ref="W42" si="24">ROUND(V42/12,2)</f>
        <v>15075</v>
      </c>
    </row>
    <row r="43" spans="1:24" x14ac:dyDescent="0.25">
      <c r="A43" s="104"/>
      <c r="B43" s="122">
        <v>9</v>
      </c>
      <c r="C43" s="126">
        <v>221800</v>
      </c>
      <c r="D43" s="125">
        <f t="shared" si="2"/>
        <v>18483.330000000002</v>
      </c>
      <c r="E43" s="125"/>
      <c r="F43" s="124">
        <f t="shared" si="3"/>
        <v>231800</v>
      </c>
      <c r="G43" s="141">
        <f t="shared" si="17"/>
        <v>19316.669999999998</v>
      </c>
      <c r="Q43" s="104"/>
      <c r="R43" s="122">
        <v>9</v>
      </c>
      <c r="S43" s="126">
        <v>180200</v>
      </c>
      <c r="T43" s="125">
        <f t="shared" si="1"/>
        <v>15016.67</v>
      </c>
      <c r="V43" s="124">
        <f t="shared" si="7"/>
        <v>188400</v>
      </c>
      <c r="W43" s="141">
        <f t="shared" si="8"/>
        <v>15700</v>
      </c>
    </row>
    <row r="44" spans="1:24" ht="15.75" thickBot="1" x14ac:dyDescent="0.3">
      <c r="A44" s="106"/>
      <c r="B44" s="148">
        <v>9.5</v>
      </c>
      <c r="C44" s="149">
        <v>231100</v>
      </c>
      <c r="D44" s="150">
        <f t="shared" si="2"/>
        <v>19258.330000000002</v>
      </c>
      <c r="E44" s="150"/>
      <c r="F44" s="149">
        <v>241600</v>
      </c>
      <c r="G44" s="151">
        <f t="shared" si="4"/>
        <v>20133.330000000002</v>
      </c>
      <c r="Q44" s="159"/>
      <c r="R44" s="148">
        <v>9.5</v>
      </c>
      <c r="S44" s="149">
        <v>188000</v>
      </c>
      <c r="T44" s="150">
        <f t="shared" si="1"/>
        <v>15666.67</v>
      </c>
      <c r="U44" s="149"/>
      <c r="V44" s="149">
        <v>196600</v>
      </c>
      <c r="W44" s="151">
        <f t="shared" ref="W44" si="25">ROUND(V44/12,2)</f>
        <v>16383.33</v>
      </c>
      <c r="X44" s="128"/>
    </row>
    <row r="45" spans="1:24" ht="15.75" thickBot="1" x14ac:dyDescent="0.3">
      <c r="R45" s="120"/>
      <c r="S45" s="157"/>
      <c r="T45" s="157"/>
      <c r="V45" s="158"/>
    </row>
    <row r="46" spans="1:24" ht="15.75" x14ac:dyDescent="0.25">
      <c r="A46" s="129" t="s">
        <v>115</v>
      </c>
      <c r="B46" s="130"/>
      <c r="C46" s="131"/>
      <c r="D46" s="132"/>
      <c r="E46" s="133"/>
      <c r="F46" s="152"/>
      <c r="G46" s="153"/>
      <c r="O46" s="127"/>
      <c r="Q46" s="129" t="s">
        <v>125</v>
      </c>
      <c r="R46" s="130"/>
      <c r="S46" s="131"/>
      <c r="T46" s="131"/>
      <c r="U46" s="132"/>
      <c r="V46" s="133"/>
      <c r="W46" s="134"/>
      <c r="X46" s="127"/>
    </row>
    <row r="47" spans="1:24" ht="26.25" x14ac:dyDescent="0.25">
      <c r="A47" s="135" t="s">
        <v>106</v>
      </c>
      <c r="B47" s="136" t="s">
        <v>107</v>
      </c>
      <c r="C47" s="137" t="s">
        <v>108</v>
      </c>
      <c r="D47" s="137"/>
      <c r="F47" s="137" t="s">
        <v>109</v>
      </c>
      <c r="G47" s="138" t="s">
        <v>110</v>
      </c>
      <c r="Q47" s="135" t="s">
        <v>106</v>
      </c>
      <c r="R47" s="136" t="s">
        <v>107</v>
      </c>
      <c r="S47" s="137" t="s">
        <v>108</v>
      </c>
      <c r="T47" s="137"/>
      <c r="U47" s="137"/>
      <c r="V47" s="137" t="s">
        <v>109</v>
      </c>
      <c r="W47" s="138" t="s">
        <v>110</v>
      </c>
      <c r="X47" s="127"/>
    </row>
    <row r="48" spans="1:24" x14ac:dyDescent="0.25">
      <c r="A48" s="139" t="s">
        <v>111</v>
      </c>
      <c r="B48" s="140">
        <v>1</v>
      </c>
      <c r="C48" s="124">
        <v>110900</v>
      </c>
      <c r="D48" s="125">
        <f t="shared" ref="D48:D86" si="26">ROUND(C48/12,2)</f>
        <v>9241.67</v>
      </c>
      <c r="F48" s="124">
        <f>ROUNDUP(C48*1.045,-2)</f>
        <v>115900</v>
      </c>
      <c r="G48" s="141">
        <f>ROUND(F48/12,2)</f>
        <v>9658.33</v>
      </c>
      <c r="Q48" s="139" t="s">
        <v>122</v>
      </c>
      <c r="R48" s="140">
        <v>1</v>
      </c>
      <c r="S48" s="124">
        <v>86600</v>
      </c>
      <c r="T48" s="125">
        <f t="shared" ref="T48:T86" si="27">ROUND(S48/12,2)</f>
        <v>7216.67</v>
      </c>
      <c r="U48" s="124"/>
      <c r="V48" s="124">
        <f>ROUNDUP(S48*1.045,-2)</f>
        <v>90500</v>
      </c>
      <c r="W48" s="141">
        <f>ROUND(V48/12,2)</f>
        <v>7541.67</v>
      </c>
    </row>
    <row r="49" spans="1:23" x14ac:dyDescent="0.25">
      <c r="A49" s="142"/>
      <c r="B49" s="122">
        <v>2</v>
      </c>
      <c r="C49" s="124">
        <v>116400</v>
      </c>
      <c r="D49" s="125">
        <f t="shared" si="26"/>
        <v>9700</v>
      </c>
      <c r="F49" s="124">
        <f>ROUNDUP(C49*1.045,-2)</f>
        <v>121700</v>
      </c>
      <c r="G49" s="141">
        <f t="shared" ref="G49:G85" si="28">ROUND(F49/12,2)</f>
        <v>10141.67</v>
      </c>
      <c r="Q49" s="142"/>
      <c r="R49" s="122">
        <v>2</v>
      </c>
      <c r="S49" s="124">
        <v>91000</v>
      </c>
      <c r="T49" s="125">
        <f t="shared" si="27"/>
        <v>7583.33</v>
      </c>
      <c r="U49" s="124"/>
      <c r="V49" s="124">
        <f t="shared" ref="V49:V53" si="29">ROUNDUP(S49*1.045,-2)</f>
        <v>95100</v>
      </c>
      <c r="W49" s="141">
        <f t="shared" ref="W49:W86" si="30">ROUND(V49/12,2)</f>
        <v>7925</v>
      </c>
    </row>
    <row r="50" spans="1:23" x14ac:dyDescent="0.25">
      <c r="A50" s="142"/>
      <c r="B50" s="122">
        <v>2.5</v>
      </c>
      <c r="C50" s="124">
        <v>119400</v>
      </c>
      <c r="D50" s="125">
        <f t="shared" si="26"/>
        <v>9950</v>
      </c>
      <c r="E50" s="125"/>
      <c r="F50" s="124">
        <v>123600</v>
      </c>
      <c r="G50" s="141">
        <f t="shared" si="28"/>
        <v>10300</v>
      </c>
      <c r="Q50" s="142"/>
      <c r="R50" s="122">
        <v>2.5</v>
      </c>
      <c r="S50" s="124">
        <f>((S51-S49)/2)+S49</f>
        <v>93450</v>
      </c>
      <c r="T50" s="125">
        <f t="shared" si="27"/>
        <v>7787.5</v>
      </c>
      <c r="U50" s="124"/>
      <c r="V50" s="124">
        <f>((V51-V49)/2)+V49</f>
        <v>97700</v>
      </c>
      <c r="W50" s="141">
        <f t="shared" si="30"/>
        <v>8141.67</v>
      </c>
    </row>
    <row r="51" spans="1:23" x14ac:dyDescent="0.25">
      <c r="A51" s="142"/>
      <c r="B51" s="122">
        <v>3</v>
      </c>
      <c r="C51" s="124">
        <v>122300</v>
      </c>
      <c r="D51" s="125">
        <f t="shared" si="26"/>
        <v>10191.67</v>
      </c>
      <c r="F51" s="124">
        <f>ROUNDUP(C51*1.045,-2)</f>
        <v>127900</v>
      </c>
      <c r="G51" s="141">
        <f t="shared" si="28"/>
        <v>10658.33</v>
      </c>
      <c r="Q51" s="142"/>
      <c r="R51" s="122">
        <v>3</v>
      </c>
      <c r="S51" s="124">
        <v>95900</v>
      </c>
      <c r="T51" s="125">
        <f t="shared" si="27"/>
        <v>7991.67</v>
      </c>
      <c r="U51" s="124"/>
      <c r="V51" s="124">
        <f t="shared" si="29"/>
        <v>100300</v>
      </c>
      <c r="W51" s="141">
        <f t="shared" si="30"/>
        <v>8358.33</v>
      </c>
    </row>
    <row r="52" spans="1:23" x14ac:dyDescent="0.25">
      <c r="A52" s="142"/>
      <c r="B52" s="122">
        <v>3.5</v>
      </c>
      <c r="C52" s="124">
        <v>125600</v>
      </c>
      <c r="D52" s="125">
        <f t="shared" ref="D52" si="31">ROUND(C52/12,2)</f>
        <v>10466.67</v>
      </c>
      <c r="E52" s="125"/>
      <c r="F52" s="124">
        <v>123600</v>
      </c>
      <c r="G52" s="141">
        <f t="shared" si="28"/>
        <v>10300</v>
      </c>
      <c r="Q52" s="142"/>
      <c r="R52" s="122">
        <v>3.5</v>
      </c>
      <c r="S52" s="124">
        <f>((S53-S51)/2)+S51</f>
        <v>98100</v>
      </c>
      <c r="T52" s="125">
        <f t="shared" si="27"/>
        <v>8175</v>
      </c>
      <c r="U52" s="124"/>
      <c r="V52" s="124">
        <f>((V53-V51)/2)+V51</f>
        <v>102600</v>
      </c>
      <c r="W52" s="141">
        <f t="shared" si="30"/>
        <v>8550</v>
      </c>
    </row>
    <row r="53" spans="1:23" x14ac:dyDescent="0.25">
      <c r="A53" s="142"/>
      <c r="B53" s="122">
        <v>4</v>
      </c>
      <c r="C53" s="124">
        <v>128800</v>
      </c>
      <c r="D53" s="125">
        <f t="shared" si="26"/>
        <v>10733.33</v>
      </c>
      <c r="F53" s="124">
        <f>ROUNDUP(C53*1.045,-2)</f>
        <v>134600</v>
      </c>
      <c r="G53" s="141">
        <f t="shared" si="28"/>
        <v>11216.67</v>
      </c>
      <c r="Q53" s="142"/>
      <c r="R53" s="122">
        <v>4</v>
      </c>
      <c r="S53" s="124">
        <v>100300</v>
      </c>
      <c r="T53" s="125">
        <f t="shared" si="27"/>
        <v>8358.33</v>
      </c>
      <c r="U53" s="124"/>
      <c r="V53" s="124">
        <f t="shared" si="29"/>
        <v>104900</v>
      </c>
      <c r="W53" s="141">
        <f t="shared" si="30"/>
        <v>8741.67</v>
      </c>
    </row>
    <row r="54" spans="1:23" x14ac:dyDescent="0.25">
      <c r="A54" s="142"/>
      <c r="B54" s="122">
        <v>4.5</v>
      </c>
      <c r="C54" s="124">
        <v>131600</v>
      </c>
      <c r="D54" s="125">
        <f t="shared" ref="D54" si="32">ROUND(C54/12,2)</f>
        <v>10966.67</v>
      </c>
      <c r="E54" s="125"/>
      <c r="F54" s="124">
        <v>123600</v>
      </c>
      <c r="G54" s="141">
        <f t="shared" si="28"/>
        <v>10300</v>
      </c>
      <c r="Q54" s="142"/>
      <c r="R54" s="122">
        <v>4.5</v>
      </c>
      <c r="S54" s="124">
        <f>((S55-S53)/2)+S53</f>
        <v>102550</v>
      </c>
      <c r="T54" s="125">
        <f t="shared" si="27"/>
        <v>8545.83</v>
      </c>
      <c r="U54" s="124"/>
      <c r="V54" s="124">
        <f>((V55-V53)/2)+V53</f>
        <v>107250</v>
      </c>
      <c r="W54" s="141">
        <f t="shared" si="30"/>
        <v>8937.5</v>
      </c>
    </row>
    <row r="55" spans="1:23" x14ac:dyDescent="0.25">
      <c r="A55" s="142"/>
      <c r="B55" s="122">
        <v>5</v>
      </c>
      <c r="C55" s="124">
        <v>134300</v>
      </c>
      <c r="D55" s="125">
        <f t="shared" si="26"/>
        <v>11191.67</v>
      </c>
      <c r="F55" s="124">
        <f>F59-100</f>
        <v>140400</v>
      </c>
      <c r="G55" s="141">
        <f t="shared" si="28"/>
        <v>11700</v>
      </c>
      <c r="Q55" s="142"/>
      <c r="R55" s="122">
        <v>5</v>
      </c>
      <c r="S55" s="124">
        <v>104800</v>
      </c>
      <c r="T55" s="125">
        <f t="shared" si="27"/>
        <v>8733.33</v>
      </c>
      <c r="U55" s="124"/>
      <c r="V55" s="124">
        <f>V59-100</f>
        <v>109600</v>
      </c>
      <c r="W55" s="141">
        <f t="shared" si="30"/>
        <v>9133.33</v>
      </c>
    </row>
    <row r="56" spans="1:23" x14ac:dyDescent="0.25">
      <c r="A56" s="142"/>
      <c r="B56" s="122">
        <v>5.5</v>
      </c>
      <c r="C56" s="124">
        <f>((C57-C55)/2)+C55</f>
        <v>136800</v>
      </c>
      <c r="D56" s="125">
        <f t="shared" ref="D56" si="33">ROUND(C56/12,2)</f>
        <v>11400</v>
      </c>
      <c r="E56" s="125"/>
      <c r="F56" s="124">
        <v>123600</v>
      </c>
      <c r="G56" s="141">
        <f t="shared" si="28"/>
        <v>10300</v>
      </c>
      <c r="I56" s="128"/>
      <c r="J56" s="128"/>
      <c r="Q56" s="142"/>
      <c r="R56" s="122">
        <v>5.5</v>
      </c>
      <c r="S56" s="124">
        <f>((S57-S55)/2)+S55</f>
        <v>106750</v>
      </c>
      <c r="T56" s="125">
        <f t="shared" si="27"/>
        <v>8895.83</v>
      </c>
      <c r="U56" s="124"/>
      <c r="V56" s="124">
        <f>((V57-V55)/2)+V55</f>
        <v>111600</v>
      </c>
      <c r="W56" s="141">
        <f t="shared" si="30"/>
        <v>9300</v>
      </c>
    </row>
    <row r="57" spans="1:23" x14ac:dyDescent="0.25">
      <c r="A57" s="142"/>
      <c r="B57" s="122">
        <v>6</v>
      </c>
      <c r="C57" s="123">
        <v>139300</v>
      </c>
      <c r="D57" s="125">
        <f t="shared" si="26"/>
        <v>11608.33</v>
      </c>
      <c r="F57" s="124">
        <f>F61-100</f>
        <v>145600</v>
      </c>
      <c r="G57" s="141">
        <f t="shared" si="28"/>
        <v>12133.33</v>
      </c>
      <c r="Q57" s="142"/>
      <c r="R57" s="122">
        <v>6</v>
      </c>
      <c r="S57" s="123">
        <v>108700</v>
      </c>
      <c r="T57" s="125">
        <f t="shared" si="27"/>
        <v>9058.33</v>
      </c>
      <c r="U57" s="123"/>
      <c r="V57" s="124">
        <f>V61-100</f>
        <v>113600</v>
      </c>
      <c r="W57" s="141">
        <f t="shared" si="30"/>
        <v>9466.67</v>
      </c>
    </row>
    <row r="58" spans="1:23" x14ac:dyDescent="0.25">
      <c r="A58" s="143"/>
      <c r="B58" s="116">
        <v>6.5</v>
      </c>
      <c r="C58" s="118">
        <f>((C63-C57)/2)+C57</f>
        <v>142100</v>
      </c>
      <c r="D58" s="119">
        <f t="shared" si="26"/>
        <v>11841.67</v>
      </c>
      <c r="E58" s="119"/>
      <c r="F58" s="118">
        <v>142200</v>
      </c>
      <c r="G58" s="144">
        <f t="shared" si="28"/>
        <v>11850</v>
      </c>
      <c r="I58" s="127"/>
      <c r="J58" s="127"/>
      <c r="Q58" s="143"/>
      <c r="R58" s="116">
        <v>6.5</v>
      </c>
      <c r="S58" s="118">
        <f>((S63-S57)/2)+S57</f>
        <v>110900</v>
      </c>
      <c r="T58" s="119">
        <f t="shared" si="27"/>
        <v>9241.67</v>
      </c>
      <c r="U58" s="118"/>
      <c r="V58" s="118">
        <f>((V63-V57)/2)+V57</f>
        <v>115900</v>
      </c>
      <c r="W58" s="144">
        <f t="shared" si="30"/>
        <v>9658.33</v>
      </c>
    </row>
    <row r="59" spans="1:23" x14ac:dyDescent="0.25">
      <c r="A59" s="142" t="s">
        <v>112</v>
      </c>
      <c r="B59" s="122">
        <v>1</v>
      </c>
      <c r="C59" s="124">
        <v>134400</v>
      </c>
      <c r="D59" s="125">
        <f t="shared" si="26"/>
        <v>11200</v>
      </c>
      <c r="F59" s="124">
        <f>ROUNDUP(C59*1.045,-2)</f>
        <v>140500</v>
      </c>
      <c r="G59" s="141">
        <f t="shared" si="28"/>
        <v>11708.33</v>
      </c>
      <c r="I59" s="127"/>
      <c r="J59" s="127"/>
      <c r="Q59" s="142" t="s">
        <v>123</v>
      </c>
      <c r="R59" s="122">
        <v>1</v>
      </c>
      <c r="S59" s="124">
        <v>104900</v>
      </c>
      <c r="T59" s="125">
        <f t="shared" si="27"/>
        <v>8741.67</v>
      </c>
      <c r="U59" s="124"/>
      <c r="V59" s="124">
        <f t="shared" ref="V59:V63" si="34">ROUNDUP(S59*1.045,-2)</f>
        <v>109700</v>
      </c>
      <c r="W59" s="141">
        <f t="shared" si="30"/>
        <v>9141.67</v>
      </c>
    </row>
    <row r="60" spans="1:23" x14ac:dyDescent="0.25">
      <c r="A60" s="142"/>
      <c r="B60" s="122">
        <v>1.5</v>
      </c>
      <c r="C60" s="124">
        <f>((C61-C59)/2)+C59</f>
        <v>136900</v>
      </c>
      <c r="D60" s="125">
        <f t="shared" ref="D60" si="35">ROUND(C60/12,2)</f>
        <v>11408.33</v>
      </c>
      <c r="E60" s="125"/>
      <c r="F60" s="124">
        <v>123600</v>
      </c>
      <c r="G60" s="141">
        <f t="shared" si="28"/>
        <v>10300</v>
      </c>
      <c r="Q60" s="142"/>
      <c r="R60" s="122">
        <v>1.5</v>
      </c>
      <c r="S60" s="124">
        <f>((S61-S59)/2)+S59</f>
        <v>106850</v>
      </c>
      <c r="T60" s="125">
        <f t="shared" si="27"/>
        <v>8904.17</v>
      </c>
      <c r="U60" s="124"/>
      <c r="V60" s="124">
        <f>((V61-V59)/2)+V59</f>
        <v>111700</v>
      </c>
      <c r="W60" s="141">
        <f t="shared" si="30"/>
        <v>9308.33</v>
      </c>
    </row>
    <row r="61" spans="1:23" x14ac:dyDescent="0.25">
      <c r="A61" s="145"/>
      <c r="B61" s="140">
        <v>2</v>
      </c>
      <c r="C61" s="126">
        <v>139400</v>
      </c>
      <c r="D61" s="125">
        <f t="shared" si="26"/>
        <v>11616.67</v>
      </c>
      <c r="F61" s="124">
        <f>ROUNDUP(C61*1.045,-2)</f>
        <v>145700</v>
      </c>
      <c r="G61" s="141">
        <f t="shared" si="28"/>
        <v>12141.67</v>
      </c>
      <c r="I61" s="127"/>
      <c r="J61" s="127"/>
      <c r="Q61" s="145"/>
      <c r="R61" s="140">
        <v>2</v>
      </c>
      <c r="S61" s="126">
        <v>108800</v>
      </c>
      <c r="T61" s="125">
        <f t="shared" si="27"/>
        <v>9066.67</v>
      </c>
      <c r="V61" s="124">
        <f t="shared" si="34"/>
        <v>113700</v>
      </c>
      <c r="W61" s="141">
        <f t="shared" si="30"/>
        <v>9475</v>
      </c>
    </row>
    <row r="62" spans="1:23" x14ac:dyDescent="0.25">
      <c r="A62" s="145"/>
      <c r="B62" s="140">
        <v>2.5</v>
      </c>
      <c r="C62" s="124">
        <v>142200</v>
      </c>
      <c r="D62" s="125">
        <f t="shared" ref="D62" si="36">ROUND(C62/12,2)</f>
        <v>11850</v>
      </c>
      <c r="E62" s="125"/>
      <c r="F62" s="124">
        <v>123600</v>
      </c>
      <c r="G62" s="141">
        <f t="shared" si="28"/>
        <v>10300</v>
      </c>
      <c r="Q62" s="145"/>
      <c r="R62" s="140">
        <v>2.5</v>
      </c>
      <c r="S62" s="124">
        <f>((S63-S61)/2)+S61</f>
        <v>110950</v>
      </c>
      <c r="T62" s="125">
        <f t="shared" si="27"/>
        <v>9245.83</v>
      </c>
      <c r="U62" s="124"/>
      <c r="V62" s="124">
        <f>((V63-V61)/2)+V61</f>
        <v>115950</v>
      </c>
      <c r="W62" s="141">
        <f t="shared" si="30"/>
        <v>9662.5</v>
      </c>
    </row>
    <row r="63" spans="1:23" x14ac:dyDescent="0.25">
      <c r="A63" s="146"/>
      <c r="B63" s="122">
        <v>3</v>
      </c>
      <c r="C63" s="126">
        <v>144900</v>
      </c>
      <c r="D63" s="125">
        <f t="shared" si="26"/>
        <v>12075</v>
      </c>
      <c r="F63" s="124">
        <f>ROUNDUP(C63*1.045,-2)</f>
        <v>151500</v>
      </c>
      <c r="G63" s="141">
        <f t="shared" si="28"/>
        <v>12625</v>
      </c>
      <c r="Q63" s="146"/>
      <c r="R63" s="122">
        <v>3</v>
      </c>
      <c r="S63" s="126">
        <v>113100</v>
      </c>
      <c r="T63" s="125">
        <f t="shared" si="27"/>
        <v>9425</v>
      </c>
      <c r="V63" s="124">
        <f t="shared" si="34"/>
        <v>118200</v>
      </c>
      <c r="W63" s="141">
        <f t="shared" si="30"/>
        <v>9850</v>
      </c>
    </row>
    <row r="64" spans="1:23" x14ac:dyDescent="0.25">
      <c r="A64" s="146"/>
      <c r="B64" s="122">
        <v>3.5</v>
      </c>
      <c r="C64" s="124">
        <f>((C65-C63)/2)+C63</f>
        <v>147500</v>
      </c>
      <c r="D64" s="125">
        <f t="shared" ref="D64" si="37">ROUND(C64/12,2)</f>
        <v>12291.67</v>
      </c>
      <c r="E64" s="125"/>
      <c r="F64" s="124">
        <v>123600</v>
      </c>
      <c r="G64" s="141">
        <f t="shared" si="28"/>
        <v>10300</v>
      </c>
      <c r="Q64" s="146"/>
      <c r="R64" s="122">
        <v>3.5</v>
      </c>
      <c r="S64" s="124">
        <f>((S65-S63)/2)+S63</f>
        <v>114650</v>
      </c>
      <c r="T64" s="125">
        <f t="shared" si="27"/>
        <v>9554.17</v>
      </c>
      <c r="U64" s="124"/>
      <c r="V64" s="124">
        <f>((V65-V63)/2)+V63</f>
        <v>119850</v>
      </c>
      <c r="W64" s="141">
        <f t="shared" si="30"/>
        <v>9987.5</v>
      </c>
    </row>
    <row r="65" spans="1:23" x14ac:dyDescent="0.25">
      <c r="A65" s="146"/>
      <c r="B65" s="122">
        <v>4</v>
      </c>
      <c r="C65" s="126">
        <v>150100</v>
      </c>
      <c r="D65" s="125">
        <f t="shared" si="26"/>
        <v>12508.33</v>
      </c>
      <c r="F65" s="124">
        <f>F69-100</f>
        <v>156900</v>
      </c>
      <c r="G65" s="141">
        <f t="shared" si="28"/>
        <v>13075</v>
      </c>
      <c r="Q65" s="146"/>
      <c r="R65" s="122">
        <v>4</v>
      </c>
      <c r="S65" s="126">
        <v>116200</v>
      </c>
      <c r="T65" s="125">
        <f t="shared" si="27"/>
        <v>9683.33</v>
      </c>
      <c r="V65" s="124">
        <f>V69-100</f>
        <v>121500</v>
      </c>
      <c r="W65" s="141">
        <f t="shared" si="30"/>
        <v>10125</v>
      </c>
    </row>
    <row r="66" spans="1:23" x14ac:dyDescent="0.25">
      <c r="A66" s="146"/>
      <c r="B66" s="122">
        <v>4.5</v>
      </c>
      <c r="C66" s="124">
        <f>((C67-C65)/2)+C65</f>
        <v>152800</v>
      </c>
      <c r="D66" s="125">
        <f t="shared" ref="D66" si="38">ROUND(C66/12,2)</f>
        <v>12733.33</v>
      </c>
      <c r="E66" s="125"/>
      <c r="F66" s="124">
        <v>123600</v>
      </c>
      <c r="G66" s="141">
        <f t="shared" si="28"/>
        <v>10300</v>
      </c>
      <c r="Q66" s="146"/>
      <c r="R66" s="122">
        <v>4.5</v>
      </c>
      <c r="S66" s="124">
        <f>((S67-S65)/2)+S65</f>
        <v>118350</v>
      </c>
      <c r="T66" s="125">
        <f t="shared" si="27"/>
        <v>9862.5</v>
      </c>
      <c r="U66" s="124"/>
      <c r="V66" s="124">
        <f>((V67-V65)/2)+V65</f>
        <v>123750</v>
      </c>
      <c r="W66" s="141">
        <f t="shared" si="30"/>
        <v>10312.5</v>
      </c>
    </row>
    <row r="67" spans="1:23" x14ac:dyDescent="0.25">
      <c r="A67" s="146"/>
      <c r="B67" s="122">
        <v>5</v>
      </c>
      <c r="C67" s="126">
        <v>155500</v>
      </c>
      <c r="D67" s="125">
        <f t="shared" si="26"/>
        <v>12958.33</v>
      </c>
      <c r="F67" s="124">
        <f>F71-100</f>
        <v>162600</v>
      </c>
      <c r="G67" s="141">
        <f t="shared" si="28"/>
        <v>13550</v>
      </c>
      <c r="Q67" s="146"/>
      <c r="R67" s="122">
        <v>5</v>
      </c>
      <c r="S67" s="126">
        <v>120500</v>
      </c>
      <c r="T67" s="125">
        <f t="shared" si="27"/>
        <v>10041.67</v>
      </c>
      <c r="V67" s="124">
        <f>V71-100</f>
        <v>126000</v>
      </c>
      <c r="W67" s="141">
        <f t="shared" si="30"/>
        <v>10500</v>
      </c>
    </row>
    <row r="68" spans="1:23" x14ac:dyDescent="0.25">
      <c r="A68" s="154"/>
      <c r="B68" s="116">
        <v>5.5</v>
      </c>
      <c r="C68" s="118">
        <v>159600</v>
      </c>
      <c r="D68" s="119">
        <f t="shared" si="26"/>
        <v>13300</v>
      </c>
      <c r="E68" s="119"/>
      <c r="F68" s="118">
        <v>142200</v>
      </c>
      <c r="G68" s="144">
        <f t="shared" si="28"/>
        <v>11850</v>
      </c>
      <c r="Q68" s="147"/>
      <c r="R68" s="116">
        <v>5.5</v>
      </c>
      <c r="S68" s="118">
        <f>((S73-S67)/2)+S67</f>
        <v>124150</v>
      </c>
      <c r="T68" s="119">
        <f t="shared" si="27"/>
        <v>10345.83</v>
      </c>
      <c r="U68" s="118"/>
      <c r="V68" s="118">
        <f>((V73-V67)/2)+V67</f>
        <v>129800</v>
      </c>
      <c r="W68" s="144">
        <f t="shared" si="30"/>
        <v>10816.67</v>
      </c>
    </row>
    <row r="69" spans="1:23" x14ac:dyDescent="0.25">
      <c r="A69" s="142" t="s">
        <v>113</v>
      </c>
      <c r="B69" s="122">
        <v>1</v>
      </c>
      <c r="C69" s="126">
        <v>150200</v>
      </c>
      <c r="D69" s="125">
        <f t="shared" si="26"/>
        <v>12516.67</v>
      </c>
      <c r="F69" s="124">
        <f>ROUNDUP(C69*1.045,-2)</f>
        <v>157000</v>
      </c>
      <c r="G69" s="141">
        <f t="shared" si="28"/>
        <v>13083.33</v>
      </c>
      <c r="Q69" s="142" t="s">
        <v>124</v>
      </c>
      <c r="R69" s="122">
        <v>1</v>
      </c>
      <c r="S69" s="126">
        <v>116300</v>
      </c>
      <c r="T69" s="125">
        <f t="shared" si="27"/>
        <v>9691.67</v>
      </c>
      <c r="V69" s="124">
        <f t="shared" ref="V69:V85" si="39">ROUNDUP(S69*1.045,-2)</f>
        <v>121600</v>
      </c>
      <c r="W69" s="141">
        <f t="shared" si="30"/>
        <v>10133.33</v>
      </c>
    </row>
    <row r="70" spans="1:23" x14ac:dyDescent="0.25">
      <c r="A70" s="142"/>
      <c r="B70" s="122">
        <v>1.5</v>
      </c>
      <c r="C70" s="124">
        <f>((C71-C69)/2)+C69</f>
        <v>152900</v>
      </c>
      <c r="D70" s="125">
        <f t="shared" ref="D70" si="40">ROUND(C70/12,2)</f>
        <v>12741.67</v>
      </c>
      <c r="E70" s="125"/>
      <c r="F70" s="124">
        <v>123600</v>
      </c>
      <c r="G70" s="141">
        <f t="shared" si="28"/>
        <v>10300</v>
      </c>
      <c r="Q70" s="142"/>
      <c r="R70" s="122">
        <v>1.5</v>
      </c>
      <c r="S70" s="124">
        <f>((S71-S69)/2)+S69</f>
        <v>118450</v>
      </c>
      <c r="T70" s="125">
        <f t="shared" si="27"/>
        <v>9870.83</v>
      </c>
      <c r="U70" s="124"/>
      <c r="V70" s="124">
        <f>((V71-V69)/2)+V69</f>
        <v>123850</v>
      </c>
      <c r="W70" s="141">
        <f t="shared" si="30"/>
        <v>10320.83</v>
      </c>
    </row>
    <row r="71" spans="1:23" x14ac:dyDescent="0.25">
      <c r="A71" s="104"/>
      <c r="B71" s="140">
        <v>2</v>
      </c>
      <c r="C71" s="126">
        <v>155600</v>
      </c>
      <c r="D71" s="125">
        <f t="shared" si="26"/>
        <v>12966.67</v>
      </c>
      <c r="F71" s="124">
        <f>ROUNDUP(C71*1.045,-2)</f>
        <v>162700</v>
      </c>
      <c r="G71" s="141">
        <f t="shared" si="28"/>
        <v>13558.33</v>
      </c>
      <c r="Q71" s="104"/>
      <c r="R71" s="140">
        <v>2</v>
      </c>
      <c r="S71" s="126">
        <v>120600</v>
      </c>
      <c r="T71" s="125">
        <f t="shared" si="27"/>
        <v>10050</v>
      </c>
      <c r="V71" s="124">
        <f t="shared" si="39"/>
        <v>126100</v>
      </c>
      <c r="W71" s="141">
        <f t="shared" si="30"/>
        <v>10508.33</v>
      </c>
    </row>
    <row r="72" spans="1:23" x14ac:dyDescent="0.25">
      <c r="A72" s="104"/>
      <c r="B72" s="140">
        <v>2.5</v>
      </c>
      <c r="C72" s="124">
        <f>((C73-C71)/2)+C71</f>
        <v>159600</v>
      </c>
      <c r="D72" s="125">
        <f t="shared" ref="D72" si="41">ROUND(C72/12,2)</f>
        <v>13300</v>
      </c>
      <c r="E72" s="125"/>
      <c r="F72" s="124">
        <v>123600</v>
      </c>
      <c r="G72" s="141">
        <f t="shared" si="28"/>
        <v>10300</v>
      </c>
      <c r="Q72" s="104"/>
      <c r="R72" s="140">
        <v>2.5</v>
      </c>
      <c r="S72" s="124">
        <f>((S73-S71)/2)+S71</f>
        <v>124200</v>
      </c>
      <c r="T72" s="125">
        <f t="shared" si="27"/>
        <v>10350</v>
      </c>
      <c r="U72" s="124"/>
      <c r="V72" s="124">
        <f>((V73-V71)/2)+V71</f>
        <v>129850</v>
      </c>
      <c r="W72" s="141">
        <f t="shared" si="30"/>
        <v>10820.83</v>
      </c>
    </row>
    <row r="73" spans="1:23" x14ac:dyDescent="0.25">
      <c r="A73" s="104"/>
      <c r="B73" s="122">
        <v>3</v>
      </c>
      <c r="C73" s="126">
        <v>163600</v>
      </c>
      <c r="D73" s="125">
        <f t="shared" si="26"/>
        <v>13633.33</v>
      </c>
      <c r="F73" s="124">
        <f>ROUNDUP(C73*1.045,-2)</f>
        <v>171000</v>
      </c>
      <c r="G73" s="141">
        <f t="shared" si="28"/>
        <v>14250</v>
      </c>
      <c r="Q73" s="104"/>
      <c r="R73" s="122">
        <v>3</v>
      </c>
      <c r="S73" s="126">
        <v>127800</v>
      </c>
      <c r="T73" s="125">
        <f t="shared" si="27"/>
        <v>10650</v>
      </c>
      <c r="V73" s="124">
        <f t="shared" si="39"/>
        <v>133600</v>
      </c>
      <c r="W73" s="141">
        <f t="shared" si="30"/>
        <v>11133.33</v>
      </c>
    </row>
    <row r="74" spans="1:23" x14ac:dyDescent="0.25">
      <c r="A74" s="104"/>
      <c r="B74" s="122">
        <v>3.5</v>
      </c>
      <c r="C74" s="124">
        <v>168300</v>
      </c>
      <c r="D74" s="125">
        <f t="shared" ref="D74" si="42">ROUND(C74/12,2)</f>
        <v>14025</v>
      </c>
      <c r="E74" s="125"/>
      <c r="F74" s="124">
        <v>123600</v>
      </c>
      <c r="G74" s="141">
        <f t="shared" si="28"/>
        <v>10300</v>
      </c>
      <c r="Q74" s="104"/>
      <c r="R74" s="122">
        <v>3.5</v>
      </c>
      <c r="S74" s="124">
        <f>((S75-S73)/2)+S73</f>
        <v>132450</v>
      </c>
      <c r="T74" s="125">
        <f t="shared" si="27"/>
        <v>11037.5</v>
      </c>
      <c r="U74" s="124"/>
      <c r="V74" s="124">
        <f>((V75-V73)/2)+V73</f>
        <v>138450</v>
      </c>
      <c r="W74" s="141">
        <f t="shared" si="30"/>
        <v>11537.5</v>
      </c>
    </row>
    <row r="75" spans="1:23" x14ac:dyDescent="0.25">
      <c r="A75" s="104"/>
      <c r="B75" s="122">
        <v>4</v>
      </c>
      <c r="C75" s="126">
        <v>172900</v>
      </c>
      <c r="D75" s="125">
        <f t="shared" si="26"/>
        <v>14408.33</v>
      </c>
      <c r="F75" s="124">
        <f>ROUNDUP(C75*1.045,-2)</f>
        <v>180700</v>
      </c>
      <c r="G75" s="141">
        <f t="shared" si="28"/>
        <v>15058.33</v>
      </c>
      <c r="Q75" s="104"/>
      <c r="R75" s="122">
        <v>4</v>
      </c>
      <c r="S75" s="126">
        <v>137100</v>
      </c>
      <c r="T75" s="125">
        <f t="shared" si="27"/>
        <v>11425</v>
      </c>
      <c r="V75" s="124">
        <f t="shared" si="39"/>
        <v>143300</v>
      </c>
      <c r="W75" s="141">
        <f t="shared" si="30"/>
        <v>11941.67</v>
      </c>
    </row>
    <row r="76" spans="1:23" x14ac:dyDescent="0.25">
      <c r="A76" s="104"/>
      <c r="B76" s="122">
        <v>4.5</v>
      </c>
      <c r="C76" s="124">
        <f>((C77-C75)/2)+C75</f>
        <v>177800</v>
      </c>
      <c r="D76" s="125">
        <f t="shared" ref="D76" si="43">ROUND(C76/12,2)</f>
        <v>14816.67</v>
      </c>
      <c r="E76" s="125"/>
      <c r="F76" s="124">
        <v>123600</v>
      </c>
      <c r="G76" s="141">
        <f t="shared" si="28"/>
        <v>10300</v>
      </c>
      <c r="Q76" s="104"/>
      <c r="R76" s="122">
        <v>4.5</v>
      </c>
      <c r="S76" s="124">
        <f>((S77-S75)/2)+S75</f>
        <v>142200</v>
      </c>
      <c r="T76" s="125">
        <f t="shared" si="27"/>
        <v>11850</v>
      </c>
      <c r="U76" s="124"/>
      <c r="V76" s="124">
        <f>((V77-V75)/2)+V75</f>
        <v>148650</v>
      </c>
      <c r="W76" s="141">
        <f t="shared" si="30"/>
        <v>12387.5</v>
      </c>
    </row>
    <row r="77" spans="1:23" x14ac:dyDescent="0.25">
      <c r="A77" s="104"/>
      <c r="B77" s="122">
        <v>5</v>
      </c>
      <c r="C77" s="126">
        <v>182700</v>
      </c>
      <c r="D77" s="125">
        <f t="shared" si="26"/>
        <v>15225</v>
      </c>
      <c r="F77" s="124">
        <f>ROUNDUP(C77*1.045,-2)</f>
        <v>191000</v>
      </c>
      <c r="G77" s="141">
        <f t="shared" si="28"/>
        <v>15916.67</v>
      </c>
      <c r="Q77" s="104"/>
      <c r="R77" s="122">
        <v>5</v>
      </c>
      <c r="S77" s="126">
        <v>147300</v>
      </c>
      <c r="T77" s="125">
        <f t="shared" si="27"/>
        <v>12275</v>
      </c>
      <c r="V77" s="124">
        <f t="shared" si="39"/>
        <v>154000</v>
      </c>
      <c r="W77" s="141">
        <f t="shared" si="30"/>
        <v>12833.33</v>
      </c>
    </row>
    <row r="78" spans="1:23" x14ac:dyDescent="0.25">
      <c r="A78" s="104"/>
      <c r="B78" s="122">
        <v>5.5</v>
      </c>
      <c r="C78" s="124">
        <v>189400</v>
      </c>
      <c r="D78" s="125">
        <f t="shared" ref="D78" si="44">ROUND(C78/12,2)</f>
        <v>15783.33</v>
      </c>
      <c r="E78" s="125"/>
      <c r="F78" s="124">
        <v>123600</v>
      </c>
      <c r="G78" s="141">
        <f t="shared" si="28"/>
        <v>10300</v>
      </c>
      <c r="Q78" s="104"/>
      <c r="R78" s="122">
        <v>5.5</v>
      </c>
      <c r="S78" s="124">
        <f>((S79-S77)/2)+S77</f>
        <v>152950</v>
      </c>
      <c r="T78" s="125">
        <f t="shared" si="27"/>
        <v>12745.83</v>
      </c>
      <c r="U78" s="124"/>
      <c r="V78" s="124">
        <f>((V79-V77)/2)+V77</f>
        <v>159900</v>
      </c>
      <c r="W78" s="141">
        <f t="shared" si="30"/>
        <v>13325</v>
      </c>
    </row>
    <row r="79" spans="1:23" x14ac:dyDescent="0.25">
      <c r="A79" s="104"/>
      <c r="B79" s="122">
        <v>6</v>
      </c>
      <c r="C79" s="126">
        <v>196000</v>
      </c>
      <c r="D79" s="125">
        <f t="shared" si="26"/>
        <v>16333.33</v>
      </c>
      <c r="F79" s="124">
        <f>ROUNDUP(C79*1.045,-2)</f>
        <v>204900</v>
      </c>
      <c r="G79" s="141">
        <f t="shared" si="28"/>
        <v>17075</v>
      </c>
      <c r="Q79" s="104"/>
      <c r="R79" s="122">
        <v>6</v>
      </c>
      <c r="S79" s="126">
        <v>158600</v>
      </c>
      <c r="T79" s="125">
        <f t="shared" si="27"/>
        <v>13216.67</v>
      </c>
      <c r="V79" s="124">
        <f t="shared" si="39"/>
        <v>165800</v>
      </c>
      <c r="W79" s="141">
        <f t="shared" si="30"/>
        <v>13816.67</v>
      </c>
    </row>
    <row r="80" spans="1:23" x14ac:dyDescent="0.25">
      <c r="A80" s="104"/>
      <c r="B80" s="122">
        <v>6.5</v>
      </c>
      <c r="C80" s="124">
        <v>203100</v>
      </c>
      <c r="D80" s="125">
        <f t="shared" ref="D80" si="45">ROUND(C80/12,2)</f>
        <v>16925</v>
      </c>
      <c r="E80" s="125"/>
      <c r="F80" s="124">
        <v>123600</v>
      </c>
      <c r="G80" s="141">
        <f t="shared" si="28"/>
        <v>10300</v>
      </c>
      <c r="Q80" s="104"/>
      <c r="R80" s="122">
        <v>6.5</v>
      </c>
      <c r="S80" s="124">
        <f>((S81-S79)/2)+S79</f>
        <v>164150</v>
      </c>
      <c r="T80" s="125">
        <f t="shared" si="27"/>
        <v>13679.17</v>
      </c>
      <c r="U80" s="124"/>
      <c r="V80" s="124">
        <f>((V81-V79)/2)+V79</f>
        <v>171600</v>
      </c>
      <c r="W80" s="141">
        <f t="shared" si="30"/>
        <v>14300</v>
      </c>
    </row>
    <row r="81" spans="1:24" x14ac:dyDescent="0.25">
      <c r="A81" s="104"/>
      <c r="B81" s="122">
        <v>7</v>
      </c>
      <c r="C81" s="126">
        <v>210100</v>
      </c>
      <c r="D81" s="125">
        <f t="shared" si="26"/>
        <v>17508.330000000002</v>
      </c>
      <c r="F81" s="124">
        <f>ROUNDUP(C81*1.045,-2)</f>
        <v>219600</v>
      </c>
      <c r="G81" s="141">
        <f t="shared" si="28"/>
        <v>18300</v>
      </c>
      <c r="Q81" s="104"/>
      <c r="R81" s="122">
        <v>7</v>
      </c>
      <c r="S81" s="126">
        <v>169700</v>
      </c>
      <c r="T81" s="125">
        <f t="shared" si="27"/>
        <v>14141.67</v>
      </c>
      <c r="V81" s="124">
        <f t="shared" si="39"/>
        <v>177400</v>
      </c>
      <c r="W81" s="141">
        <f t="shared" si="30"/>
        <v>14783.33</v>
      </c>
    </row>
    <row r="82" spans="1:24" x14ac:dyDescent="0.25">
      <c r="A82" s="104"/>
      <c r="B82" s="122">
        <v>7.5</v>
      </c>
      <c r="C82" s="124">
        <v>217500</v>
      </c>
      <c r="D82" s="125">
        <f t="shared" ref="D82" si="46">ROUND(C82/12,2)</f>
        <v>18125</v>
      </c>
      <c r="E82" s="125"/>
      <c r="F82" s="124">
        <v>123600</v>
      </c>
      <c r="G82" s="141">
        <f t="shared" si="28"/>
        <v>10300</v>
      </c>
      <c r="Q82" s="104"/>
      <c r="R82" s="122">
        <v>7.5</v>
      </c>
      <c r="S82" s="124">
        <f>((S83-S81)/2)+S81</f>
        <v>175650</v>
      </c>
      <c r="T82" s="125">
        <f t="shared" si="27"/>
        <v>14637.5</v>
      </c>
      <c r="U82" s="124"/>
      <c r="V82" s="124">
        <f>((V83-V81)/2)+V81</f>
        <v>183600</v>
      </c>
      <c r="W82" s="141">
        <f t="shared" si="30"/>
        <v>15300</v>
      </c>
    </row>
    <row r="83" spans="1:24" x14ac:dyDescent="0.25">
      <c r="A83" s="104"/>
      <c r="B83" s="122">
        <v>8</v>
      </c>
      <c r="C83" s="126">
        <v>224800</v>
      </c>
      <c r="D83" s="125">
        <f t="shared" si="26"/>
        <v>18733.330000000002</v>
      </c>
      <c r="F83" s="124">
        <f>ROUNDUP(C83*1.045,-2)</f>
        <v>235000</v>
      </c>
      <c r="G83" s="141">
        <f t="shared" si="28"/>
        <v>19583.330000000002</v>
      </c>
      <c r="Q83" s="104"/>
      <c r="R83" s="122">
        <v>8</v>
      </c>
      <c r="S83" s="126">
        <v>181600</v>
      </c>
      <c r="T83" s="125">
        <f t="shared" si="27"/>
        <v>15133.33</v>
      </c>
      <c r="V83" s="124">
        <f t="shared" si="39"/>
        <v>189800</v>
      </c>
      <c r="W83" s="141">
        <f t="shared" si="30"/>
        <v>15816.67</v>
      </c>
    </row>
    <row r="84" spans="1:24" x14ac:dyDescent="0.25">
      <c r="A84" s="104"/>
      <c r="B84" s="122">
        <v>8.5</v>
      </c>
      <c r="C84" s="124">
        <v>233900</v>
      </c>
      <c r="D84" s="125">
        <f t="shared" ref="D84" si="47">ROUND(C84/12,2)</f>
        <v>19491.669999999998</v>
      </c>
      <c r="E84" s="125"/>
      <c r="F84" s="124">
        <v>123600</v>
      </c>
      <c r="G84" s="141">
        <f t="shared" si="28"/>
        <v>10300</v>
      </c>
      <c r="Q84" s="104"/>
      <c r="R84" s="122">
        <v>8.5</v>
      </c>
      <c r="S84" s="124">
        <f>((S85-S83)/2)+S83</f>
        <v>189550</v>
      </c>
      <c r="T84" s="125">
        <f t="shared" si="27"/>
        <v>15795.83</v>
      </c>
      <c r="U84" s="124"/>
      <c r="V84" s="124">
        <f>((V85-V83)/2)+V83</f>
        <v>198100</v>
      </c>
      <c r="W84" s="141">
        <f t="shared" si="30"/>
        <v>16508.330000000002</v>
      </c>
    </row>
    <row r="85" spans="1:24" x14ac:dyDescent="0.25">
      <c r="A85" s="104"/>
      <c r="B85" s="122">
        <v>9</v>
      </c>
      <c r="C85" s="126">
        <v>242900</v>
      </c>
      <c r="D85" s="125">
        <f t="shared" si="26"/>
        <v>20241.669999999998</v>
      </c>
      <c r="F85" s="124">
        <f>ROUNDUP(C85*1.045,-2)</f>
        <v>253900</v>
      </c>
      <c r="G85" s="141">
        <f t="shared" si="28"/>
        <v>21158.33</v>
      </c>
      <c r="Q85" s="104"/>
      <c r="R85" s="122">
        <v>9</v>
      </c>
      <c r="S85" s="126">
        <v>197500</v>
      </c>
      <c r="T85" s="125">
        <f t="shared" si="27"/>
        <v>16458.330000000002</v>
      </c>
      <c r="V85" s="124">
        <f t="shared" si="39"/>
        <v>206400</v>
      </c>
      <c r="W85" s="141">
        <f t="shared" si="30"/>
        <v>17200</v>
      </c>
    </row>
    <row r="86" spans="1:24" ht="15.75" thickBot="1" x14ac:dyDescent="0.3">
      <c r="A86" s="106"/>
      <c r="B86" s="148">
        <v>9.5</v>
      </c>
      <c r="C86" s="155">
        <f>C85+9900</f>
        <v>252800</v>
      </c>
      <c r="D86" s="150">
        <f t="shared" si="26"/>
        <v>21066.67</v>
      </c>
      <c r="E86" s="107"/>
      <c r="F86" s="149">
        <f>253900+10200</f>
        <v>264100</v>
      </c>
      <c r="G86" s="151">
        <f>ROUND(F86/12,2)</f>
        <v>22008.33</v>
      </c>
      <c r="Q86" s="160"/>
      <c r="R86" s="148">
        <v>9.5</v>
      </c>
      <c r="S86" s="155">
        <f>197500+8700</f>
        <v>206200</v>
      </c>
      <c r="T86" s="150">
        <f t="shared" si="27"/>
        <v>17183.330000000002</v>
      </c>
      <c r="U86" s="107"/>
      <c r="V86" s="149">
        <f>206400+9000</f>
        <v>215400</v>
      </c>
      <c r="W86" s="151">
        <f t="shared" si="30"/>
        <v>17950</v>
      </c>
      <c r="X86" s="128"/>
    </row>
    <row r="100" spans="9:10" x14ac:dyDescent="0.25">
      <c r="I100" s="128"/>
      <c r="J100" s="127"/>
    </row>
    <row r="102" spans="9:10" x14ac:dyDescent="0.25">
      <c r="I102" s="127"/>
      <c r="J102" s="127"/>
    </row>
    <row r="103" spans="9:10" x14ac:dyDescent="0.25">
      <c r="I103" s="127"/>
      <c r="J103" s="1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GSR</vt:lpstr>
      <vt:lpstr>Postdoc</vt:lpstr>
      <vt:lpstr>Acad Researchers</vt:lpstr>
      <vt:lpstr>Instructions</vt:lpstr>
      <vt:lpstr>GSR Salary Scales</vt:lpstr>
      <vt:lpstr>Postdoc Salary Scales</vt:lpstr>
      <vt:lpstr>Acad Res Salary Scales</vt:lpstr>
      <vt:lpstr>'Acad Researchers'!EligibleQuarters</vt:lpstr>
      <vt:lpstr>GSR!EligibleQuarters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Ehlen</dc:creator>
  <cp:lastModifiedBy>Donna Udahl</cp:lastModifiedBy>
  <cp:lastPrinted>2023-02-27T21:02:30Z</cp:lastPrinted>
  <dcterms:created xsi:type="dcterms:W3CDTF">2023-02-27T20:21:28Z</dcterms:created>
  <dcterms:modified xsi:type="dcterms:W3CDTF">2023-04-07T16:30:36Z</dcterms:modified>
</cp:coreProperties>
</file>